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E:\2019\D2P PHC_NIMU\My lec\"/>
    </mc:Choice>
  </mc:AlternateContent>
  <xr:revisionPtr revIDLastSave="0" documentId="8_{D4592398-6414-4DC5-AD56-94A752A984A8}" xr6:coauthVersionLast="45" xr6:coauthVersionMax="45" xr10:uidLastSave="{00000000-0000-0000-0000-000000000000}"/>
  <bookViews>
    <workbookView xWindow="-120" yWindow="-120" windowWidth="20730" windowHeight="11160" tabRatio="500" xr2:uid="{00000000-000D-0000-FFFF-FFFF00000000}"/>
  </bookViews>
  <sheets>
    <sheet name="Syphilis Screening Model" sheetId="7" r:id="rId1"/>
  </sheet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8" i="7" l="1"/>
  <c r="C30" i="7"/>
  <c r="C14" i="7"/>
  <c r="O19" i="7" l="1"/>
  <c r="O22" i="7"/>
  <c r="O25" i="7"/>
  <c r="O29" i="7"/>
  <c r="O32" i="7"/>
  <c r="O35" i="7"/>
  <c r="O8" i="7"/>
  <c r="O13" i="7"/>
  <c r="F25" i="7"/>
  <c r="H22" i="7"/>
  <c r="J20" i="7"/>
  <c r="L18" i="7"/>
  <c r="Q32" i="7"/>
  <c r="L20" i="7"/>
  <c r="J22" i="7"/>
  <c r="L22" i="7"/>
  <c r="L24" i="7"/>
  <c r="H28" i="7"/>
  <c r="J27" i="7"/>
  <c r="L25" i="7"/>
  <c r="L27" i="7"/>
  <c r="J30" i="7"/>
  <c r="L29" i="7"/>
  <c r="L30" i="7"/>
  <c r="F34" i="7"/>
  <c r="H33" i="7"/>
  <c r="K32" i="7"/>
  <c r="K34" i="7"/>
  <c r="H36" i="7"/>
  <c r="K36" i="7"/>
  <c r="K38" i="7"/>
  <c r="H11" i="7"/>
  <c r="L8" i="7"/>
  <c r="L11" i="7"/>
  <c r="H14" i="7"/>
  <c r="L13" i="7"/>
  <c r="L16" i="7"/>
  <c r="P35" i="7" l="1"/>
  <c r="P34" i="7"/>
  <c r="P30" i="7"/>
  <c r="P37" i="7"/>
  <c r="P22" i="7"/>
  <c r="P32" i="7"/>
  <c r="P11" i="7"/>
  <c r="J28" i="7"/>
  <c r="P25" i="7"/>
  <c r="P24" i="7"/>
  <c r="P19" i="7"/>
  <c r="P16" i="7"/>
  <c r="I8" i="7"/>
  <c r="P20" i="7"/>
  <c r="J25" i="7"/>
  <c r="P8" i="7"/>
  <c r="I13" i="7"/>
  <c r="Q34" i="7"/>
  <c r="Q19" i="7"/>
  <c r="J21" i="7"/>
  <c r="E10" i="7"/>
  <c r="H13" i="7"/>
  <c r="H31" i="7"/>
  <c r="P29" i="7"/>
  <c r="P27" i="7"/>
  <c r="H8" i="7"/>
  <c r="D10" i="7" s="1"/>
  <c r="J18" i="7"/>
  <c r="P13" i="7"/>
  <c r="H35" i="7"/>
  <c r="I31" i="7"/>
  <c r="Q35" i="7"/>
  <c r="Q27" i="7"/>
  <c r="Q29" i="7"/>
  <c r="Q24" i="7"/>
  <c r="Q30" i="7"/>
  <c r="Q25" i="7"/>
  <c r="K25" i="7" s="1"/>
  <c r="Q22" i="7"/>
  <c r="Q20" i="7"/>
  <c r="Q37" i="7"/>
  <c r="H18" i="7" l="1"/>
  <c r="H25" i="7"/>
  <c r="F32" i="7"/>
  <c r="K18" i="7"/>
  <c r="I35" i="7"/>
  <c r="G32" i="7" s="1"/>
  <c r="K28" i="7"/>
  <c r="I25" i="7" s="1"/>
  <c r="K21" i="7"/>
  <c r="B21" i="7"/>
  <c r="B22" i="7"/>
  <c r="F20" i="7" l="1"/>
  <c r="D26" i="7" s="1"/>
  <c r="B27" i="7" s="1"/>
  <c r="I18" i="7"/>
  <c r="G20" i="7" s="1"/>
  <c r="E26" i="7" s="1"/>
  <c r="B25" i="7" s="1"/>
  <c r="B28" i="7" s="1"/>
  <c r="B23" i="7"/>
  <c r="B26" i="7" l="1"/>
</calcChain>
</file>

<file path=xl/sharedStrings.xml><?xml version="1.0" encoding="utf-8"?>
<sst xmlns="http://schemas.openxmlformats.org/spreadsheetml/2006/main" count="32" uniqueCount="32">
  <si>
    <t>Lives saved</t>
  </si>
  <si>
    <t>Inputs</t>
  </si>
  <si>
    <t>Outputs</t>
  </si>
  <si>
    <t>Death with no intervention</t>
  </si>
  <si>
    <t>Death with intervention</t>
  </si>
  <si>
    <t>Costs</t>
  </si>
  <si>
    <t>Copay</t>
  </si>
  <si>
    <t>Prevalence of infection</t>
  </si>
  <si>
    <t>Opt in to screening</t>
  </si>
  <si>
    <t>Proportion of women who present early (first half of pregnancy)</t>
  </si>
  <si>
    <t>Prevalence of infection among women who opt in to screening</t>
  </si>
  <si>
    <t>Prevalence of infection among women who opt out of screening</t>
  </si>
  <si>
    <t>Perinatal death among untreated infected women</t>
  </si>
  <si>
    <t>Perinatal death among treated infected women, early pregnancy</t>
  </si>
  <si>
    <t>Perinatal death among treated infected women, late pregnancy</t>
  </si>
  <si>
    <t>Perinatal death among uninfected women</t>
  </si>
  <si>
    <t>Expected cost per pregnant woman</t>
  </si>
  <si>
    <t>Expected cost for the program</t>
  </si>
  <si>
    <t>Cost/event</t>
  </si>
  <si>
    <t>Use 1 for Death and 69 for YLL</t>
  </si>
  <si>
    <t>CEA (cost to gain 1 year of life)</t>
  </si>
  <si>
    <t>CEA (cost to avert 1 perinatal death)</t>
  </si>
  <si>
    <t>Fixed costs per year</t>
  </si>
  <si>
    <t>Cost to screen, per person</t>
  </si>
  <si>
    <t>Cost to treat, per person</t>
  </si>
  <si>
    <t>Per-person fixed cost</t>
  </si>
  <si>
    <t>Pregnant women served per year at clinics OR Full pop proportion</t>
  </si>
  <si>
    <t>POPULATION</t>
  </si>
  <si>
    <t>If B2=1, this is proportion of the population</t>
  </si>
  <si>
    <t>If B24=1, this is Life / Death</t>
  </si>
  <si>
    <t>If B24=69, then this is YLL</t>
  </si>
  <si>
    <t>If B2=14523, this is population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</si>
</sst>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_);_(@_)"/>
    <numFmt numFmtId="165" formatCode="0.000"/>
    <numFmt numFmtId="166" formatCode="&quot;$&quot;#,##0"/>
    <numFmt numFmtId="167" formatCode="#,##0.0"/>
    <numFmt numFmtId="168" formatCode="_(* #,##0.0000_);_(* \(#,##0.0000\);_(* &quot;-&quot;????_);_(@_)"/>
    <numFmt numFmtId="169" formatCode="_(* #,##0.000_);_(* \(#,##0.000\);_(* &quot;-&quot;???_);_(@_)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19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9">
    <xf numFmtId="0" fontId="0" fillId="0" borderId="0" xfId="0"/>
    <xf numFmtId="44" fontId="0" fillId="0" borderId="0" xfId="84" applyFont="1"/>
    <xf numFmtId="3" fontId="0" fillId="0" borderId="0" xfId="0" applyNumberFormat="1"/>
    <xf numFmtId="8" fontId="0" fillId="0" borderId="0" xfId="0" applyNumberFormat="1"/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/>
    <xf numFmtId="0" fontId="0" fillId="0" borderId="2" xfId="0" applyBorder="1"/>
    <xf numFmtId="0" fontId="0" fillId="0" borderId="3" xfId="0" applyBorder="1"/>
    <xf numFmtId="3" fontId="0" fillId="0" borderId="4" xfId="0" applyNumberFormat="1" applyBorder="1"/>
    <xf numFmtId="4" fontId="0" fillId="0" borderId="4" xfId="0" applyNumberFormat="1" applyBorder="1"/>
    <xf numFmtId="0" fontId="0" fillId="0" borderId="4" xfId="0" applyBorder="1"/>
    <xf numFmtId="2" fontId="0" fillId="0" borderId="4" xfId="0" applyNumberFormat="1" applyBorder="1"/>
    <xf numFmtId="0" fontId="4" fillId="0" borderId="3" xfId="0" applyFont="1" applyBorder="1"/>
    <xf numFmtId="8" fontId="0" fillId="0" borderId="4" xfId="0" applyNumberFormat="1" applyBorder="1"/>
    <xf numFmtId="3" fontId="4" fillId="0" borderId="4" xfId="0" applyNumberFormat="1" applyFont="1" applyBorder="1"/>
    <xf numFmtId="0" fontId="0" fillId="0" borderId="3" xfId="0" applyFont="1" applyBorder="1"/>
    <xf numFmtId="164" fontId="0" fillId="0" borderId="0" xfId="1" applyNumberFormat="1" applyFont="1" applyAlignment="1">
      <alignment horizontal="center"/>
    </xf>
    <xf numFmtId="43" fontId="0" fillId="0" borderId="0" xfId="0" applyNumberFormat="1" applyFill="1"/>
    <xf numFmtId="44" fontId="0" fillId="3" borderId="0" xfId="84" applyFont="1" applyFill="1"/>
    <xf numFmtId="44" fontId="0" fillId="3" borderId="0" xfId="84" applyFont="1" applyFill="1" applyAlignment="1">
      <alignment horizontal="center"/>
    </xf>
    <xf numFmtId="165" fontId="0" fillId="0" borderId="0" xfId="0" applyNumberFormat="1"/>
    <xf numFmtId="43" fontId="0" fillId="0" borderId="0" xfId="1" applyNumberFormat="1" applyFont="1" applyAlignment="1">
      <alignment horizontal="center"/>
    </xf>
    <xf numFmtId="0" fontId="0" fillId="0" borderId="3" xfId="0" applyFont="1" applyFill="1" applyBorder="1"/>
    <xf numFmtId="44" fontId="0" fillId="0" borderId="0" xfId="0" applyNumberFormat="1" applyFill="1"/>
    <xf numFmtId="167" fontId="0" fillId="4" borderId="4" xfId="0" applyNumberFormat="1" applyFill="1" applyBorder="1"/>
    <xf numFmtId="167" fontId="4" fillId="4" borderId="4" xfId="0" applyNumberFormat="1" applyFont="1" applyFill="1" applyBorder="1"/>
    <xf numFmtId="168" fontId="0" fillId="2" borderId="0" xfId="0" applyNumberFormat="1" applyFill="1"/>
    <xf numFmtId="168" fontId="0" fillId="2" borderId="0" xfId="0" applyNumberFormat="1" applyFill="1" applyAlignment="1">
      <alignment horizontal="center"/>
    </xf>
    <xf numFmtId="169" fontId="0" fillId="2" borderId="0" xfId="0" applyNumberFormat="1" applyFill="1"/>
    <xf numFmtId="169" fontId="0" fillId="2" borderId="0" xfId="0" applyNumberFormat="1" applyFill="1" applyAlignment="1">
      <alignment horizontal="left"/>
    </xf>
    <xf numFmtId="169" fontId="0" fillId="2" borderId="0" xfId="0" applyNumberFormat="1" applyFill="1" applyAlignment="1">
      <alignment horizontal="center"/>
    </xf>
    <xf numFmtId="4" fontId="0" fillId="0" borderId="0" xfId="84" applyNumberFormat="1" applyFont="1" applyAlignment="1">
      <alignment horizontal="center"/>
    </xf>
    <xf numFmtId="0" fontId="0" fillId="5" borderId="0" xfId="0" applyFill="1" applyAlignment="1">
      <alignment horizontal="center"/>
    </xf>
    <xf numFmtId="2" fontId="0" fillId="5" borderId="0" xfId="0" applyNumberFormat="1" applyFill="1" applyAlignment="1">
      <alignment horizontal="center"/>
    </xf>
    <xf numFmtId="4" fontId="0" fillId="5" borderId="0" xfId="84" applyNumberFormat="1" applyFont="1" applyFill="1" applyAlignment="1">
      <alignment horizontal="center"/>
    </xf>
    <xf numFmtId="4" fontId="0" fillId="5" borderId="0" xfId="0" applyNumberFormat="1" applyFill="1" applyAlignment="1">
      <alignment horizontal="center"/>
    </xf>
    <xf numFmtId="4" fontId="0" fillId="0" borderId="5" xfId="84" applyNumberFormat="1" applyFont="1" applyBorder="1" applyAlignment="1">
      <alignment horizontal="center"/>
    </xf>
    <xf numFmtId="166" fontId="0" fillId="0" borderId="4" xfId="0" applyNumberFormat="1" applyBorder="1"/>
    <xf numFmtId="44" fontId="0" fillId="0" borderId="4" xfId="84" applyFont="1" applyBorder="1"/>
    <xf numFmtId="44" fontId="0" fillId="4" borderId="4" xfId="84" applyFont="1" applyFill="1" applyBorder="1"/>
    <xf numFmtId="44" fontId="0" fillId="4" borderId="4" xfId="0" applyNumberFormat="1" applyFill="1" applyBorder="1"/>
    <xf numFmtId="0" fontId="0" fillId="0" borderId="3" xfId="0" applyFill="1" applyBorder="1"/>
    <xf numFmtId="43" fontId="0" fillId="4" borderId="4" xfId="0" applyNumberFormat="1" applyFill="1" applyBorder="1"/>
    <xf numFmtId="0" fontId="0" fillId="0" borderId="9" xfId="0" applyFill="1" applyBorder="1"/>
    <xf numFmtId="44" fontId="0" fillId="4" borderId="10" xfId="84" applyFont="1" applyFill="1" applyBorder="1"/>
    <xf numFmtId="43" fontId="0" fillId="0" borderId="6" xfId="1" applyNumberFormat="1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164" fontId="0" fillId="0" borderId="5" xfId="1" applyNumberFormat="1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3" fontId="0" fillId="6" borderId="0" xfId="0" applyNumberFormat="1" applyFill="1"/>
    <xf numFmtId="0" fontId="0" fillId="6" borderId="0" xfId="0" applyFill="1" applyAlignment="1">
      <alignment horizontal="center"/>
    </xf>
    <xf numFmtId="2" fontId="0" fillId="6" borderId="0" xfId="0" applyNumberFormat="1" applyFill="1" applyAlignment="1">
      <alignment horizontal="center"/>
    </xf>
    <xf numFmtId="4" fontId="0" fillId="6" borderId="0" xfId="0" applyNumberFormat="1" applyFill="1"/>
    <xf numFmtId="2" fontId="0" fillId="6" borderId="0" xfId="0" applyNumberFormat="1" applyFill="1" applyAlignment="1">
      <alignment horizontal="center"/>
    </xf>
    <xf numFmtId="0" fontId="0" fillId="6" borderId="0" xfId="0" applyFill="1" applyAlignment="1">
      <alignment horizontal="center"/>
    </xf>
  </cellXfs>
  <cellStyles count="119">
    <cellStyle name="Comma" xfId="1" builtinId="3"/>
    <cellStyle name="Currency" xfId="84" builtinId="4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707390</xdr:colOff>
      <xdr:row>27</xdr:row>
      <xdr:rowOff>81530</xdr:rowOff>
    </xdr:from>
    <xdr:to>
      <xdr:col>3</xdr:col>
      <xdr:colOff>86578</xdr:colOff>
      <xdr:row>28</xdr:row>
      <xdr:rowOff>149538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822026" y="5380894"/>
          <a:ext cx="245097" cy="264280"/>
        </a:xfrm>
        <a:prstGeom prst="rect">
          <a:avLst/>
        </a:prstGeom>
        <a:noFill/>
        <a:ln w="285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1</xdr:col>
      <xdr:colOff>969818</xdr:colOff>
      <xdr:row>26</xdr:row>
      <xdr:rowOff>173580</xdr:rowOff>
    </xdr:from>
    <xdr:to>
      <xdr:col>3</xdr:col>
      <xdr:colOff>3600</xdr:colOff>
      <xdr:row>29</xdr:row>
      <xdr:rowOff>47416</xdr:rowOff>
    </xdr:to>
    <xdr:sp macro="" textlink="">
      <xdr:nvSpPr>
        <xdr:cNvPr id="3" name="TextBox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010727" y="5276671"/>
          <a:ext cx="973418" cy="46265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Pregnant women</a:t>
          </a:r>
        </a:p>
      </xdr:txBody>
    </xdr:sp>
    <xdr:clientData/>
  </xdr:twoCellAnchor>
  <xdr:twoCellAnchor>
    <xdr:from>
      <xdr:col>3</xdr:col>
      <xdr:colOff>86578</xdr:colOff>
      <xdr:row>12</xdr:row>
      <xdr:rowOff>54541</xdr:rowOff>
    </xdr:from>
    <xdr:to>
      <xdr:col>5</xdr:col>
      <xdr:colOff>56544</xdr:colOff>
      <xdr:row>28</xdr:row>
      <xdr:rowOff>17398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6090214" y="2479086"/>
          <a:ext cx="1557466" cy="3195585"/>
          <a:chOff x="813809" y="1088567"/>
          <a:chExt cx="998066" cy="2250968"/>
        </a:xfrm>
      </xdr:grpSpPr>
      <xdr:cxnSp macro="">
        <xdr:nvCxnSpPr>
          <xdr:cNvPr id="7" name="Straight Arrow Connector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CxnSpPr>
            <a:stCxn id="157" idx="3"/>
          </xdr:cNvCxnSpPr>
        </xdr:nvCxnSpPr>
        <xdr:spPr>
          <a:xfrm flipV="1">
            <a:off x="815284" y="1088567"/>
            <a:ext cx="996591" cy="8223"/>
          </a:xfrm>
          <a:prstGeom prst="straightConnector1">
            <a:avLst/>
          </a:prstGeom>
          <a:ln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Straight Arrow Connector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CxnSpPr>
            <a:stCxn id="2" idx="3"/>
          </xdr:cNvCxnSpPr>
        </xdr:nvCxnSpPr>
        <xdr:spPr>
          <a:xfrm flipV="1">
            <a:off x="813809" y="3333853"/>
            <a:ext cx="744782" cy="5682"/>
          </a:xfrm>
          <a:prstGeom prst="straightConnector1">
            <a:avLst/>
          </a:prstGeom>
          <a:ln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59392</xdr:colOff>
      <xdr:row>11</xdr:row>
      <xdr:rowOff>103592</xdr:rowOff>
    </xdr:from>
    <xdr:to>
      <xdr:col>5</xdr:col>
      <xdr:colOff>370477</xdr:colOff>
      <xdr:row>13</xdr:row>
      <xdr:rowOff>3938</xdr:rowOff>
    </xdr:to>
    <xdr:sp macro="" textlink="">
      <xdr:nvSpPr>
        <xdr:cNvPr id="10" name="Oval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6860242" y="2303867"/>
          <a:ext cx="311085" cy="300396"/>
        </a:xfrm>
        <a:prstGeom prst="ellipse">
          <a:avLst/>
        </a:prstGeom>
        <a:noFill/>
        <a:ln w="2857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4</xdr:col>
      <xdr:colOff>577273</xdr:colOff>
      <xdr:row>27</xdr:row>
      <xdr:rowOff>46180</xdr:rowOff>
    </xdr:from>
    <xdr:to>
      <xdr:col>5</xdr:col>
      <xdr:colOff>15851</xdr:colOff>
      <xdr:row>28</xdr:row>
      <xdr:rowOff>141289</xdr:rowOff>
    </xdr:to>
    <xdr:sp macro="" textlink="">
      <xdr:nvSpPr>
        <xdr:cNvPr id="11" name="Oval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7239000" y="5345544"/>
          <a:ext cx="350669" cy="291381"/>
        </a:xfrm>
        <a:prstGeom prst="ellipse">
          <a:avLst/>
        </a:prstGeom>
        <a:noFill/>
        <a:ln w="2857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3</xdr:col>
      <xdr:colOff>339506</xdr:colOff>
      <xdr:row>9</xdr:row>
      <xdr:rowOff>180705</xdr:rowOff>
    </xdr:from>
    <xdr:to>
      <xdr:col>4</xdr:col>
      <xdr:colOff>652477</xdr:colOff>
      <xdr:row>12</xdr:row>
      <xdr:rowOff>54541</xdr:rowOff>
    </xdr:to>
    <xdr:sp macro="" textlink="">
      <xdr:nvSpPr>
        <xdr:cNvPr id="12" name="TextBox 16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5768756" y="1980930"/>
          <a:ext cx="998771" cy="47391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No intervention</a:t>
          </a:r>
        </a:p>
      </xdr:txBody>
    </xdr:sp>
    <xdr:clientData/>
  </xdr:twoCellAnchor>
  <xdr:twoCellAnchor>
    <xdr:from>
      <xdr:col>3</xdr:col>
      <xdr:colOff>280336</xdr:colOff>
      <xdr:row>28</xdr:row>
      <xdr:rowOff>137</xdr:rowOff>
    </xdr:from>
    <xdr:to>
      <xdr:col>4</xdr:col>
      <xdr:colOff>593307</xdr:colOff>
      <xdr:row>30</xdr:row>
      <xdr:rowOff>69916</xdr:rowOff>
    </xdr:to>
    <xdr:sp macro="" textlink="">
      <xdr:nvSpPr>
        <xdr:cNvPr id="13" name="TextBox 17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5709586" y="5600837"/>
          <a:ext cx="998771" cy="46982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Intervention (screened)</a:t>
          </a:r>
        </a:p>
      </xdr:txBody>
    </xdr:sp>
    <xdr:clientData/>
  </xdr:twoCellAnchor>
  <xdr:twoCellAnchor>
    <xdr:from>
      <xdr:col>5</xdr:col>
      <xdr:colOff>32657</xdr:colOff>
      <xdr:row>23</xdr:row>
      <xdr:rowOff>189572</xdr:rowOff>
    </xdr:from>
    <xdr:to>
      <xdr:col>6</xdr:col>
      <xdr:colOff>161376</xdr:colOff>
      <xdr:row>34</xdr:row>
      <xdr:rowOff>50121</xdr:rowOff>
    </xdr:to>
    <xdr:grpSp>
      <xdr:nvGrpSpPr>
        <xdr:cNvPr id="14" name="Group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pSpPr/>
      </xdr:nvGrpSpPr>
      <xdr:grpSpPr>
        <a:xfrm>
          <a:off x="7623793" y="4836617"/>
          <a:ext cx="807015" cy="2083049"/>
          <a:chOff x="2419542" y="2917510"/>
          <a:chExt cx="1503575" cy="1602308"/>
        </a:xfrm>
      </xdr:grpSpPr>
      <xdr:grpSp>
        <xdr:nvGrpSpPr>
          <xdr:cNvPr id="15" name="Group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GrpSpPr/>
        </xdr:nvGrpSpPr>
        <xdr:grpSpPr>
          <a:xfrm>
            <a:off x="2810754" y="2917510"/>
            <a:ext cx="1112363" cy="1602308"/>
            <a:chOff x="2810754" y="2917510"/>
            <a:chExt cx="906544" cy="1602308"/>
          </a:xfrm>
        </xdr:grpSpPr>
        <xdr:cxnSp macro="">
          <xdr:nvCxnSpPr>
            <xdr:cNvPr id="18" name="Straight Arrow Connector 17">
              <a:extLst>
                <a:ext uri="{FF2B5EF4-FFF2-40B4-BE49-F238E27FC236}">
                  <a16:creationId xmlns:a16="http://schemas.microsoft.com/office/drawing/2014/main" id="{00000000-0008-0000-0000-000012000000}"/>
                </a:ext>
              </a:extLst>
            </xdr:cNvPr>
            <xdr:cNvCxnSpPr/>
          </xdr:nvCxnSpPr>
          <xdr:spPr>
            <a:xfrm>
              <a:off x="2810754" y="2917510"/>
              <a:ext cx="904973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9" name="Straight Arrow Connector 18">
              <a:extLs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CxnSpPr/>
          </xdr:nvCxnSpPr>
          <xdr:spPr>
            <a:xfrm>
              <a:off x="2812325" y="4519818"/>
              <a:ext cx="904973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6" name="Straight Connector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CxnSpPr/>
        </xdr:nvCxnSpPr>
        <xdr:spPr>
          <a:xfrm>
            <a:off x="2810754" y="2917510"/>
            <a:ext cx="0" cy="1602308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Straight Connector 1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CxnSpPr/>
        </xdr:nvCxnSpPr>
        <xdr:spPr>
          <a:xfrm flipH="1">
            <a:off x="2419542" y="3523439"/>
            <a:ext cx="391212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631371</xdr:colOff>
      <xdr:row>21</xdr:row>
      <xdr:rowOff>136827</xdr:rowOff>
    </xdr:from>
    <xdr:to>
      <xdr:col>6</xdr:col>
      <xdr:colOff>269427</xdr:colOff>
      <xdr:row>24</xdr:row>
      <xdr:rowOff>10663</xdr:rowOff>
    </xdr:to>
    <xdr:sp macro="" textlink="">
      <xdr:nvSpPr>
        <xdr:cNvPr id="20" name="TextBox 26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6746421" y="4337352"/>
          <a:ext cx="1009656" cy="47391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Opt in to screening</a:t>
          </a:r>
        </a:p>
      </xdr:txBody>
    </xdr:sp>
    <xdr:clientData/>
  </xdr:twoCellAnchor>
  <xdr:twoCellAnchor>
    <xdr:from>
      <xdr:col>4</xdr:col>
      <xdr:colOff>667987</xdr:colOff>
      <xdr:row>34</xdr:row>
      <xdr:rowOff>87477</xdr:rowOff>
    </xdr:from>
    <xdr:to>
      <xdr:col>6</xdr:col>
      <xdr:colOff>306043</xdr:colOff>
      <xdr:row>36</xdr:row>
      <xdr:rowOff>157256</xdr:rowOff>
    </xdr:to>
    <xdr:sp macro="" textlink="">
      <xdr:nvSpPr>
        <xdr:cNvPr id="21" name="TextBox 27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6783037" y="6888327"/>
          <a:ext cx="1009656" cy="46982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Opt out of screening</a:t>
          </a:r>
        </a:p>
      </xdr:txBody>
    </xdr:sp>
    <xdr:clientData/>
  </xdr:twoCellAnchor>
  <xdr:twoCellAnchor>
    <xdr:from>
      <xdr:col>6</xdr:col>
      <xdr:colOff>189657</xdr:colOff>
      <xdr:row>23</xdr:row>
      <xdr:rowOff>41637</xdr:rowOff>
    </xdr:from>
    <xdr:to>
      <xdr:col>6</xdr:col>
      <xdr:colOff>500742</xdr:colOff>
      <xdr:row>24</xdr:row>
      <xdr:rowOff>137925</xdr:rowOff>
    </xdr:to>
    <xdr:sp macro="" textlink="">
      <xdr:nvSpPr>
        <xdr:cNvPr id="22" name="Oval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7646371" y="4736101"/>
          <a:ext cx="311085" cy="300395"/>
        </a:xfrm>
        <a:prstGeom prst="ellipse">
          <a:avLst/>
        </a:prstGeom>
        <a:noFill/>
        <a:ln w="2857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6</xdr:col>
      <xdr:colOff>189657</xdr:colOff>
      <xdr:row>33</xdr:row>
      <xdr:rowOff>59284</xdr:rowOff>
    </xdr:from>
    <xdr:to>
      <xdr:col>6</xdr:col>
      <xdr:colOff>500742</xdr:colOff>
      <xdr:row>34</xdr:row>
      <xdr:rowOff>155573</xdr:rowOff>
    </xdr:to>
    <xdr:sp macro="" textlink="">
      <xdr:nvSpPr>
        <xdr:cNvPr id="23" name="Oval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7676307" y="6660109"/>
          <a:ext cx="311085" cy="296314"/>
        </a:xfrm>
        <a:prstGeom prst="ellipse">
          <a:avLst/>
        </a:prstGeom>
        <a:noFill/>
        <a:ln w="2857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6</xdr:col>
      <xdr:colOff>495411</xdr:colOff>
      <xdr:row>32</xdr:row>
      <xdr:rowOff>24493</xdr:rowOff>
    </xdr:from>
    <xdr:to>
      <xdr:col>8</xdr:col>
      <xdr:colOff>372463</xdr:colOff>
      <xdr:row>36</xdr:row>
      <xdr:rowOff>46264</xdr:rowOff>
    </xdr:to>
    <xdr:grpSp>
      <xdr:nvGrpSpPr>
        <xdr:cNvPr id="24" name="Group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pSpPr/>
      </xdr:nvGrpSpPr>
      <xdr:grpSpPr>
        <a:xfrm>
          <a:off x="8764843" y="6489948"/>
          <a:ext cx="1233643" cy="829952"/>
          <a:chOff x="3759713" y="4293323"/>
          <a:chExt cx="1503575" cy="1602308"/>
        </a:xfrm>
      </xdr:grpSpPr>
      <xdr:grpSp>
        <xdr:nvGrpSpPr>
          <xdr:cNvPr id="25" name="Group 24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GrpSpPr/>
        </xdr:nvGrpSpPr>
        <xdr:grpSpPr>
          <a:xfrm>
            <a:off x="4150925" y="4293323"/>
            <a:ext cx="1112363" cy="1602308"/>
            <a:chOff x="4150925" y="4293323"/>
            <a:chExt cx="906544" cy="1602308"/>
          </a:xfrm>
        </xdr:grpSpPr>
        <xdr:cxnSp macro="">
          <xdr:nvCxnSpPr>
            <xdr:cNvPr id="28" name="Straight Arrow Connector 27">
              <a:extLst>
                <a:ext uri="{FF2B5EF4-FFF2-40B4-BE49-F238E27FC236}">
                  <a16:creationId xmlns:a16="http://schemas.microsoft.com/office/drawing/2014/main" id="{00000000-0008-0000-0000-00001C000000}"/>
                </a:ext>
              </a:extLst>
            </xdr:cNvPr>
            <xdr:cNvCxnSpPr/>
          </xdr:nvCxnSpPr>
          <xdr:spPr>
            <a:xfrm>
              <a:off x="4150925" y="4293323"/>
              <a:ext cx="904973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9" name="Straight Arrow Connector 28">
              <a:extLst>
                <a:ext uri="{FF2B5EF4-FFF2-40B4-BE49-F238E27FC236}">
                  <a16:creationId xmlns:a16="http://schemas.microsoft.com/office/drawing/2014/main" id="{00000000-0008-0000-0000-00001D000000}"/>
                </a:ext>
              </a:extLst>
            </xdr:cNvPr>
            <xdr:cNvCxnSpPr/>
          </xdr:nvCxnSpPr>
          <xdr:spPr>
            <a:xfrm>
              <a:off x="4152496" y="5895631"/>
              <a:ext cx="904973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6" name="Straight Connector 25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CxnSpPr/>
        </xdr:nvCxnSpPr>
        <xdr:spPr>
          <a:xfrm>
            <a:off x="4150925" y="4293323"/>
            <a:ext cx="0" cy="1602308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" name="Straight Connector 26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CxnSpPr/>
        </xdr:nvCxnSpPr>
        <xdr:spPr>
          <a:xfrm flipH="1">
            <a:off x="3759713" y="5085175"/>
            <a:ext cx="391213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131807</xdr:colOff>
      <xdr:row>30</xdr:row>
      <xdr:rowOff>135483</xdr:rowOff>
    </xdr:from>
    <xdr:to>
      <xdr:col>8</xdr:col>
      <xdr:colOff>545171</xdr:colOff>
      <xdr:row>32</xdr:row>
      <xdr:rowOff>20596</xdr:rowOff>
    </xdr:to>
    <xdr:sp macro="" textlink="">
      <xdr:nvSpPr>
        <xdr:cNvPr id="30" name="TextBox 36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304257" y="6136233"/>
          <a:ext cx="1080114" cy="28516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Infected</a:t>
          </a:r>
        </a:p>
      </xdr:txBody>
    </xdr:sp>
    <xdr:clientData/>
  </xdr:twoCellAnchor>
  <xdr:twoCellAnchor>
    <xdr:from>
      <xdr:col>7</xdr:col>
      <xdr:colOff>174384</xdr:colOff>
      <xdr:row>36</xdr:row>
      <xdr:rowOff>32657</xdr:rowOff>
    </xdr:from>
    <xdr:to>
      <xdr:col>8</xdr:col>
      <xdr:colOff>494975</xdr:colOff>
      <xdr:row>37</xdr:row>
      <xdr:rowOff>113713</xdr:rowOff>
    </xdr:to>
    <xdr:sp macro="" textlink="">
      <xdr:nvSpPr>
        <xdr:cNvPr id="31" name="TextBox 37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8346834" y="7233557"/>
          <a:ext cx="987341" cy="28108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Uninfected</a:t>
          </a:r>
        </a:p>
      </xdr:txBody>
    </xdr:sp>
    <xdr:clientData/>
  </xdr:twoCellAnchor>
  <xdr:twoCellAnchor>
    <xdr:from>
      <xdr:col>8</xdr:col>
      <xdr:colOff>377530</xdr:colOff>
      <xdr:row>31</xdr:row>
      <xdr:rowOff>151842</xdr:rowOff>
    </xdr:from>
    <xdr:to>
      <xdr:col>9</xdr:col>
      <xdr:colOff>13701</xdr:colOff>
      <xdr:row>33</xdr:row>
      <xdr:rowOff>52187</xdr:rowOff>
    </xdr:to>
    <xdr:sp macro="" textlink="">
      <xdr:nvSpPr>
        <xdr:cNvPr id="32" name="Oval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9216730" y="6352617"/>
          <a:ext cx="321971" cy="300395"/>
        </a:xfrm>
        <a:prstGeom prst="ellipse">
          <a:avLst/>
        </a:prstGeom>
        <a:noFill/>
        <a:ln w="2857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8</xdr:col>
      <xdr:colOff>379101</xdr:colOff>
      <xdr:row>35</xdr:row>
      <xdr:rowOff>60968</xdr:rowOff>
    </xdr:from>
    <xdr:to>
      <xdr:col>9</xdr:col>
      <xdr:colOff>15272</xdr:colOff>
      <xdr:row>36</xdr:row>
      <xdr:rowOff>157256</xdr:rowOff>
    </xdr:to>
    <xdr:sp macro="" textlink="">
      <xdr:nvSpPr>
        <xdr:cNvPr id="33" name="Oval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9218301" y="7061843"/>
          <a:ext cx="321971" cy="296313"/>
        </a:xfrm>
        <a:prstGeom prst="ellipse">
          <a:avLst/>
        </a:prstGeom>
        <a:noFill/>
        <a:ln w="2857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12</xdr:col>
      <xdr:colOff>143590</xdr:colOff>
      <xdr:row>31</xdr:row>
      <xdr:rowOff>6928</xdr:rowOff>
    </xdr:from>
    <xdr:to>
      <xdr:col>12</xdr:col>
      <xdr:colOff>359688</xdr:colOff>
      <xdr:row>32</xdr:row>
      <xdr:rowOff>116739</xdr:rowOff>
    </xdr:to>
    <xdr:sp macro="" textlink="">
      <xdr:nvSpPr>
        <xdr:cNvPr id="34" name="Isosceles Triangle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 rot="5400000">
          <a:off x="11660071" y="6254572"/>
          <a:ext cx="309836" cy="216098"/>
        </a:xfrm>
        <a:prstGeom prst="triangl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9</xdr:col>
      <xdr:colOff>55785</xdr:colOff>
      <xdr:row>31</xdr:row>
      <xdr:rowOff>185057</xdr:rowOff>
    </xdr:from>
    <xdr:to>
      <xdr:col>12</xdr:col>
      <xdr:colOff>168386</xdr:colOff>
      <xdr:row>33</xdr:row>
      <xdr:rowOff>185057</xdr:rowOff>
    </xdr:to>
    <xdr:grpSp>
      <xdr:nvGrpSpPr>
        <xdr:cNvPr id="35" name="Group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0360103" y="6448466"/>
          <a:ext cx="2147488" cy="404091"/>
          <a:chOff x="5087679" y="4082139"/>
          <a:chExt cx="1503574" cy="1602308"/>
        </a:xfrm>
      </xdr:grpSpPr>
      <xdr:grpSp>
        <xdr:nvGrpSpPr>
          <xdr:cNvPr id="36" name="Group 35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GrpSpPr/>
        </xdr:nvGrpSpPr>
        <xdr:grpSpPr>
          <a:xfrm>
            <a:off x="5478890" y="4082139"/>
            <a:ext cx="1112363" cy="1602308"/>
            <a:chOff x="5478890" y="4082139"/>
            <a:chExt cx="906544" cy="1602308"/>
          </a:xfrm>
        </xdr:grpSpPr>
        <xdr:cxnSp macro="">
          <xdr:nvCxnSpPr>
            <xdr:cNvPr id="39" name="Straight Arrow Connector 38">
              <a:extLst>
                <a:ext uri="{FF2B5EF4-FFF2-40B4-BE49-F238E27FC236}">
                  <a16:creationId xmlns:a16="http://schemas.microsoft.com/office/drawing/2014/main" id="{00000000-0008-0000-0000-000027000000}"/>
                </a:ext>
              </a:extLst>
            </xdr:cNvPr>
            <xdr:cNvCxnSpPr/>
          </xdr:nvCxnSpPr>
          <xdr:spPr>
            <a:xfrm>
              <a:off x="5478890" y="4082139"/>
              <a:ext cx="904973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0" name="Straight Arrow Connector 39">
              <a:extLst>
                <a:ext uri="{FF2B5EF4-FFF2-40B4-BE49-F238E27FC236}">
                  <a16:creationId xmlns:a16="http://schemas.microsoft.com/office/drawing/2014/main" id="{00000000-0008-0000-0000-000028000000}"/>
                </a:ext>
              </a:extLst>
            </xdr:cNvPr>
            <xdr:cNvCxnSpPr/>
          </xdr:nvCxnSpPr>
          <xdr:spPr>
            <a:xfrm>
              <a:off x="5480461" y="5684447"/>
              <a:ext cx="904973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7" name="Straight Connector 3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CxnSpPr/>
        </xdr:nvCxnSpPr>
        <xdr:spPr>
          <a:xfrm>
            <a:off x="5478890" y="4082139"/>
            <a:ext cx="0" cy="1602308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" name="Straight Connector 37">
            <a:extLst>
              <a:ext uri="{FF2B5EF4-FFF2-40B4-BE49-F238E27FC236}">
                <a16:creationId xmlns:a16="http://schemas.microsoft.com/office/drawing/2014/main" id="{00000000-0008-0000-0000-000026000000}"/>
              </a:ext>
            </a:extLst>
          </xdr:cNvPr>
          <xdr:cNvCxnSpPr/>
        </xdr:nvCxnSpPr>
        <xdr:spPr>
          <a:xfrm flipH="1">
            <a:off x="5087679" y="4651443"/>
            <a:ext cx="391213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12</xdr:col>
      <xdr:colOff>145158</xdr:colOff>
      <xdr:row>32</xdr:row>
      <xdr:rowOff>165723</xdr:rowOff>
    </xdr:from>
    <xdr:to>
      <xdr:col>12</xdr:col>
      <xdr:colOff>368876</xdr:colOff>
      <xdr:row>34</xdr:row>
      <xdr:rowOff>79592</xdr:rowOff>
    </xdr:to>
    <xdr:sp macro="" textlink="">
      <xdr:nvSpPr>
        <xdr:cNvPr id="41" name="Isosceles Triangle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/>
      </xdr:nvSpPr>
      <xdr:spPr>
        <a:xfrm rot="5400000">
          <a:off x="11663407" y="6611624"/>
          <a:ext cx="313919" cy="223718"/>
        </a:xfrm>
        <a:prstGeom prst="triangl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12</xdr:col>
      <xdr:colOff>337916</xdr:colOff>
      <xdr:row>31</xdr:row>
      <xdr:rowOff>35683</xdr:rowOff>
    </xdr:from>
    <xdr:to>
      <xdr:col>14</xdr:col>
      <xdr:colOff>10885</xdr:colOff>
      <xdr:row>32</xdr:row>
      <xdr:rowOff>119945</xdr:rowOff>
    </xdr:to>
    <xdr:sp macro="" textlink="">
      <xdr:nvSpPr>
        <xdr:cNvPr id="42" name="TextBox 6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11901266" y="6236458"/>
          <a:ext cx="1130294" cy="284287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/>
            <a:t>Perinatal death</a:t>
          </a:r>
        </a:p>
      </xdr:txBody>
    </xdr:sp>
    <xdr:clientData/>
  </xdr:twoCellAnchor>
  <xdr:twoCellAnchor>
    <xdr:from>
      <xdr:col>12</xdr:col>
      <xdr:colOff>368877</xdr:colOff>
      <xdr:row>33</xdr:row>
      <xdr:rowOff>10885</xdr:rowOff>
    </xdr:from>
    <xdr:to>
      <xdr:col>13</xdr:col>
      <xdr:colOff>434977</xdr:colOff>
      <xdr:row>34</xdr:row>
      <xdr:rowOff>91942</xdr:rowOff>
    </xdr:to>
    <xdr:sp macro="" textlink="">
      <xdr:nvSpPr>
        <xdr:cNvPr id="43" name="TextBox 64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11932227" y="6611710"/>
          <a:ext cx="732850" cy="28108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/>
            <a:t>Survival</a:t>
          </a:r>
        </a:p>
      </xdr:txBody>
    </xdr:sp>
    <xdr:clientData/>
  </xdr:twoCellAnchor>
  <xdr:twoCellAnchor>
    <xdr:from>
      <xdr:col>5</xdr:col>
      <xdr:colOff>388510</xdr:colOff>
      <xdr:row>9</xdr:row>
      <xdr:rowOff>145887</xdr:rowOff>
    </xdr:from>
    <xdr:to>
      <xdr:col>9</xdr:col>
      <xdr:colOff>37697</xdr:colOff>
      <xdr:row>14</xdr:row>
      <xdr:rowOff>26145</xdr:rowOff>
    </xdr:to>
    <xdr:grpSp>
      <xdr:nvGrpSpPr>
        <xdr:cNvPr id="44" name="Group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GrpSpPr/>
      </xdr:nvGrpSpPr>
      <xdr:grpSpPr>
        <a:xfrm>
          <a:off x="7979646" y="1964296"/>
          <a:ext cx="2362369" cy="890485"/>
          <a:chOff x="2413253" y="587825"/>
          <a:chExt cx="1503574" cy="1602308"/>
        </a:xfrm>
      </xdr:grpSpPr>
      <xdr:grpSp>
        <xdr:nvGrpSpPr>
          <xdr:cNvPr id="45" name="Group 44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GrpSpPr/>
        </xdr:nvGrpSpPr>
        <xdr:grpSpPr>
          <a:xfrm>
            <a:off x="2804464" y="587825"/>
            <a:ext cx="1112363" cy="1602308"/>
            <a:chOff x="2804464" y="587825"/>
            <a:chExt cx="906544" cy="1602308"/>
          </a:xfrm>
        </xdr:grpSpPr>
        <xdr:cxnSp macro="">
          <xdr:nvCxnSpPr>
            <xdr:cNvPr id="48" name="Straight Arrow Connector 47">
              <a:extLst>
                <a:ext uri="{FF2B5EF4-FFF2-40B4-BE49-F238E27FC236}">
                  <a16:creationId xmlns:a16="http://schemas.microsoft.com/office/drawing/2014/main" id="{00000000-0008-0000-0000-000030000000}"/>
                </a:ext>
              </a:extLst>
            </xdr:cNvPr>
            <xdr:cNvCxnSpPr/>
          </xdr:nvCxnSpPr>
          <xdr:spPr>
            <a:xfrm>
              <a:off x="2804464" y="587825"/>
              <a:ext cx="904973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9" name="Straight Arrow Connector 48">
              <a:extLst>
                <a:ext uri="{FF2B5EF4-FFF2-40B4-BE49-F238E27FC236}">
                  <a16:creationId xmlns:a16="http://schemas.microsoft.com/office/drawing/2014/main" id="{00000000-0008-0000-0000-000031000000}"/>
                </a:ext>
              </a:extLst>
            </xdr:cNvPr>
            <xdr:cNvCxnSpPr/>
          </xdr:nvCxnSpPr>
          <xdr:spPr>
            <a:xfrm>
              <a:off x="2806035" y="2190133"/>
              <a:ext cx="904973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46" name="Straight Connector 45">
            <a:extLst>
              <a:ext uri="{FF2B5EF4-FFF2-40B4-BE49-F238E27FC236}">
                <a16:creationId xmlns:a16="http://schemas.microsoft.com/office/drawing/2014/main" id="{00000000-0008-0000-0000-00002E000000}"/>
              </a:ext>
            </a:extLst>
          </xdr:cNvPr>
          <xdr:cNvCxnSpPr/>
        </xdr:nvCxnSpPr>
        <xdr:spPr>
          <a:xfrm>
            <a:off x="2804464" y="587825"/>
            <a:ext cx="0" cy="1602308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" name="Straight Connector 46">
            <a:extLst>
              <a:ext uri="{FF2B5EF4-FFF2-40B4-BE49-F238E27FC236}">
                <a16:creationId xmlns:a16="http://schemas.microsoft.com/office/drawing/2014/main" id="{00000000-0008-0000-0000-00002F000000}"/>
              </a:ext>
            </a:extLst>
          </xdr:cNvPr>
          <xdr:cNvCxnSpPr/>
        </xdr:nvCxnSpPr>
        <xdr:spPr>
          <a:xfrm flipH="1">
            <a:off x="2413253" y="1455978"/>
            <a:ext cx="391213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579628</xdr:colOff>
      <xdr:row>8</xdr:row>
      <xdr:rowOff>71509</xdr:rowOff>
    </xdr:from>
    <xdr:to>
      <xdr:col>8</xdr:col>
      <xdr:colOff>113990</xdr:colOff>
      <xdr:row>9</xdr:row>
      <xdr:rowOff>152565</xdr:rowOff>
    </xdr:to>
    <xdr:sp macro="" textlink="">
      <xdr:nvSpPr>
        <xdr:cNvPr id="50" name="TextBox 72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8066278" y="1671709"/>
          <a:ext cx="886912" cy="28108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Infected</a:t>
          </a:r>
        </a:p>
      </xdr:txBody>
    </xdr:sp>
    <xdr:clientData/>
  </xdr:twoCellAnchor>
  <xdr:twoCellAnchor>
    <xdr:from>
      <xdr:col>6</xdr:col>
      <xdr:colOff>517553</xdr:colOff>
      <xdr:row>14</xdr:row>
      <xdr:rowOff>10520</xdr:rowOff>
    </xdr:from>
    <xdr:to>
      <xdr:col>8</xdr:col>
      <xdr:colOff>155610</xdr:colOff>
      <xdr:row>15</xdr:row>
      <xdr:rowOff>91576</xdr:rowOff>
    </xdr:to>
    <xdr:sp macro="" textlink="">
      <xdr:nvSpPr>
        <xdr:cNvPr id="51" name="TextBox 73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8004203" y="2810870"/>
          <a:ext cx="990607" cy="28108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Uninfected</a:t>
          </a:r>
        </a:p>
      </xdr:txBody>
    </xdr:sp>
    <xdr:clientData/>
  </xdr:twoCellAnchor>
  <xdr:twoCellAnchor>
    <xdr:from>
      <xdr:col>9</xdr:col>
      <xdr:colOff>34906</xdr:colOff>
      <xdr:row>8</xdr:row>
      <xdr:rowOff>158021</xdr:rowOff>
    </xdr:from>
    <xdr:to>
      <xdr:col>9</xdr:col>
      <xdr:colOff>345991</xdr:colOff>
      <xdr:row>10</xdr:row>
      <xdr:rowOff>58366</xdr:rowOff>
    </xdr:to>
    <xdr:sp macro="" textlink="">
      <xdr:nvSpPr>
        <xdr:cNvPr id="52" name="Oval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/>
      </xdr:nvSpPr>
      <xdr:spPr>
        <a:xfrm>
          <a:off x="9559906" y="1758221"/>
          <a:ext cx="311085" cy="300395"/>
        </a:xfrm>
        <a:prstGeom prst="ellipse">
          <a:avLst/>
        </a:prstGeom>
        <a:noFill/>
        <a:ln w="2857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9</xdr:col>
      <xdr:colOff>36477</xdr:colOff>
      <xdr:row>13</xdr:row>
      <xdr:rowOff>59143</xdr:rowOff>
    </xdr:from>
    <xdr:to>
      <xdr:col>9</xdr:col>
      <xdr:colOff>347562</xdr:colOff>
      <xdr:row>14</xdr:row>
      <xdr:rowOff>155431</xdr:rowOff>
    </xdr:to>
    <xdr:sp macro="" textlink="">
      <xdr:nvSpPr>
        <xdr:cNvPr id="53" name="Oval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/>
      </xdr:nvSpPr>
      <xdr:spPr>
        <a:xfrm>
          <a:off x="9561477" y="2659468"/>
          <a:ext cx="311085" cy="296313"/>
        </a:xfrm>
        <a:prstGeom prst="ellipse">
          <a:avLst/>
        </a:prstGeom>
        <a:noFill/>
        <a:ln w="2857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12</xdr:col>
      <xdr:colOff>116715</xdr:colOff>
      <xdr:row>7</xdr:row>
      <xdr:rowOff>16130</xdr:rowOff>
    </xdr:from>
    <xdr:to>
      <xdr:col>12</xdr:col>
      <xdr:colOff>340433</xdr:colOff>
      <xdr:row>8</xdr:row>
      <xdr:rowOff>125941</xdr:rowOff>
    </xdr:to>
    <xdr:sp macro="" textlink="">
      <xdr:nvSpPr>
        <xdr:cNvPr id="54" name="Isosceles Triangle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/>
      </xdr:nvSpPr>
      <xdr:spPr>
        <a:xfrm rot="5400000">
          <a:off x="11637006" y="1459364"/>
          <a:ext cx="309836" cy="223718"/>
        </a:xfrm>
        <a:prstGeom prst="triangl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9</xdr:col>
      <xdr:colOff>366155</xdr:colOff>
      <xdr:row>7</xdr:row>
      <xdr:rowOff>189437</xdr:rowOff>
    </xdr:from>
    <xdr:to>
      <xdr:col>12</xdr:col>
      <xdr:colOff>98009</xdr:colOff>
      <xdr:row>10</xdr:row>
      <xdr:rowOff>189876</xdr:rowOff>
    </xdr:to>
    <xdr:grpSp>
      <xdr:nvGrpSpPr>
        <xdr:cNvPr id="55" name="Group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GrpSpPr/>
      </xdr:nvGrpSpPr>
      <xdr:grpSpPr>
        <a:xfrm>
          <a:off x="10670473" y="1603755"/>
          <a:ext cx="1766741" cy="606576"/>
          <a:chOff x="5090555" y="206831"/>
          <a:chExt cx="1503575" cy="1602308"/>
        </a:xfrm>
      </xdr:grpSpPr>
      <xdr:grpSp>
        <xdr:nvGrpSpPr>
          <xdr:cNvPr id="56" name="Group 55">
            <a:extLst>
              <a:ext uri="{FF2B5EF4-FFF2-40B4-BE49-F238E27FC236}">
                <a16:creationId xmlns:a16="http://schemas.microsoft.com/office/drawing/2014/main" id="{00000000-0008-0000-0000-000038000000}"/>
              </a:ext>
            </a:extLst>
          </xdr:cNvPr>
          <xdr:cNvGrpSpPr/>
        </xdr:nvGrpSpPr>
        <xdr:grpSpPr>
          <a:xfrm>
            <a:off x="5481767" y="206831"/>
            <a:ext cx="1112363" cy="1602308"/>
            <a:chOff x="5481767" y="206831"/>
            <a:chExt cx="906544" cy="1602308"/>
          </a:xfrm>
        </xdr:grpSpPr>
        <xdr:cxnSp macro="">
          <xdr:nvCxnSpPr>
            <xdr:cNvPr id="59" name="Straight Arrow Connector 58">
              <a:extLst>
                <a:ext uri="{FF2B5EF4-FFF2-40B4-BE49-F238E27FC236}">
                  <a16:creationId xmlns:a16="http://schemas.microsoft.com/office/drawing/2014/main" id="{00000000-0008-0000-0000-00003B000000}"/>
                </a:ext>
              </a:extLst>
            </xdr:cNvPr>
            <xdr:cNvCxnSpPr/>
          </xdr:nvCxnSpPr>
          <xdr:spPr>
            <a:xfrm>
              <a:off x="5481767" y="206831"/>
              <a:ext cx="904973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0" name="Straight Arrow Connector 59">
              <a:extLst>
                <a:ext uri="{FF2B5EF4-FFF2-40B4-BE49-F238E27FC236}">
                  <a16:creationId xmlns:a16="http://schemas.microsoft.com/office/drawing/2014/main" id="{00000000-0008-0000-0000-00003C000000}"/>
                </a:ext>
              </a:extLst>
            </xdr:cNvPr>
            <xdr:cNvCxnSpPr/>
          </xdr:nvCxnSpPr>
          <xdr:spPr>
            <a:xfrm>
              <a:off x="5483338" y="1809139"/>
              <a:ext cx="904973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57" name="Straight Connector 56">
            <a:extLst>
              <a:ext uri="{FF2B5EF4-FFF2-40B4-BE49-F238E27FC236}">
                <a16:creationId xmlns:a16="http://schemas.microsoft.com/office/drawing/2014/main" id="{00000000-0008-0000-0000-000039000000}"/>
              </a:ext>
            </a:extLst>
          </xdr:cNvPr>
          <xdr:cNvCxnSpPr/>
        </xdr:nvCxnSpPr>
        <xdr:spPr>
          <a:xfrm>
            <a:off x="5481767" y="206831"/>
            <a:ext cx="0" cy="1602308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" name="Straight Connector 57">
            <a:extLst>
              <a:ext uri="{FF2B5EF4-FFF2-40B4-BE49-F238E27FC236}">
                <a16:creationId xmlns:a16="http://schemas.microsoft.com/office/drawing/2014/main" id="{00000000-0008-0000-0000-00003A000000}"/>
              </a:ext>
            </a:extLst>
          </xdr:cNvPr>
          <xdr:cNvCxnSpPr/>
        </xdr:nvCxnSpPr>
        <xdr:spPr>
          <a:xfrm flipH="1">
            <a:off x="5090555" y="1087636"/>
            <a:ext cx="391213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12</xdr:col>
      <xdr:colOff>118283</xdr:colOff>
      <xdr:row>9</xdr:row>
      <xdr:rowOff>179863</xdr:rowOff>
    </xdr:from>
    <xdr:to>
      <xdr:col>12</xdr:col>
      <xdr:colOff>342001</xdr:colOff>
      <xdr:row>11</xdr:row>
      <xdr:rowOff>93731</xdr:rowOff>
    </xdr:to>
    <xdr:sp macro="" textlink="">
      <xdr:nvSpPr>
        <xdr:cNvPr id="61" name="Isosceles Triangle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/>
      </xdr:nvSpPr>
      <xdr:spPr>
        <a:xfrm rot="5400000">
          <a:off x="11607957" y="2066010"/>
          <a:ext cx="322083" cy="223718"/>
        </a:xfrm>
        <a:prstGeom prst="triangl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12</xdr:col>
      <xdr:colOff>108857</xdr:colOff>
      <xdr:row>12</xdr:row>
      <xdr:rowOff>20282</xdr:rowOff>
    </xdr:from>
    <xdr:to>
      <xdr:col>12</xdr:col>
      <xdr:colOff>332575</xdr:colOff>
      <xdr:row>13</xdr:row>
      <xdr:rowOff>130094</xdr:rowOff>
    </xdr:to>
    <xdr:sp macro="" textlink="">
      <xdr:nvSpPr>
        <xdr:cNvPr id="62" name="Isosceles Triangle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/>
      </xdr:nvSpPr>
      <xdr:spPr>
        <a:xfrm rot="5400000">
          <a:off x="11629147" y="2463642"/>
          <a:ext cx="309837" cy="223718"/>
        </a:xfrm>
        <a:prstGeom prst="triangl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9</xdr:col>
      <xdr:colOff>353856</xdr:colOff>
      <xdr:row>12</xdr:row>
      <xdr:rowOff>183911</xdr:rowOff>
    </xdr:from>
    <xdr:to>
      <xdr:col>12</xdr:col>
      <xdr:colOff>100285</xdr:colOff>
      <xdr:row>15</xdr:row>
      <xdr:rowOff>167658</xdr:rowOff>
    </xdr:to>
    <xdr:grpSp>
      <xdr:nvGrpSpPr>
        <xdr:cNvPr id="63" name="Group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GrpSpPr/>
      </xdr:nvGrpSpPr>
      <xdr:grpSpPr>
        <a:xfrm>
          <a:off x="10658174" y="2608456"/>
          <a:ext cx="1781316" cy="589884"/>
          <a:chOff x="5078252" y="1191906"/>
          <a:chExt cx="1503574" cy="1602308"/>
        </a:xfrm>
      </xdr:grpSpPr>
      <xdr:grpSp>
        <xdr:nvGrpSpPr>
          <xdr:cNvPr id="64" name="Group 63">
            <a:extLst>
              <a:ext uri="{FF2B5EF4-FFF2-40B4-BE49-F238E27FC236}">
                <a16:creationId xmlns:a16="http://schemas.microsoft.com/office/drawing/2014/main" id="{00000000-0008-0000-0000-000040000000}"/>
              </a:ext>
            </a:extLst>
          </xdr:cNvPr>
          <xdr:cNvGrpSpPr/>
        </xdr:nvGrpSpPr>
        <xdr:grpSpPr>
          <a:xfrm>
            <a:off x="5469463" y="1191906"/>
            <a:ext cx="1112363" cy="1602308"/>
            <a:chOff x="5469463" y="1191906"/>
            <a:chExt cx="906544" cy="1602308"/>
          </a:xfrm>
        </xdr:grpSpPr>
        <xdr:cxnSp macro="">
          <xdr:nvCxnSpPr>
            <xdr:cNvPr id="67" name="Straight Arrow Connector 66">
              <a:extLst>
                <a:ext uri="{FF2B5EF4-FFF2-40B4-BE49-F238E27FC236}">
                  <a16:creationId xmlns:a16="http://schemas.microsoft.com/office/drawing/2014/main" id="{00000000-0008-0000-0000-000043000000}"/>
                </a:ext>
              </a:extLst>
            </xdr:cNvPr>
            <xdr:cNvCxnSpPr/>
          </xdr:nvCxnSpPr>
          <xdr:spPr>
            <a:xfrm>
              <a:off x="5469463" y="1191906"/>
              <a:ext cx="904973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8" name="Straight Arrow Connector 67">
              <a:extLst>
                <a:ext uri="{FF2B5EF4-FFF2-40B4-BE49-F238E27FC236}">
                  <a16:creationId xmlns:a16="http://schemas.microsoft.com/office/drawing/2014/main" id="{00000000-0008-0000-0000-000044000000}"/>
                </a:ext>
              </a:extLst>
            </xdr:cNvPr>
            <xdr:cNvCxnSpPr/>
          </xdr:nvCxnSpPr>
          <xdr:spPr>
            <a:xfrm>
              <a:off x="5471034" y="2794214"/>
              <a:ext cx="904973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65" name="Straight Connector 64">
            <a:extLst>
              <a:ext uri="{FF2B5EF4-FFF2-40B4-BE49-F238E27FC236}">
                <a16:creationId xmlns:a16="http://schemas.microsoft.com/office/drawing/2014/main" id="{00000000-0008-0000-0000-000041000000}"/>
              </a:ext>
            </a:extLst>
          </xdr:cNvPr>
          <xdr:cNvCxnSpPr/>
        </xdr:nvCxnSpPr>
        <xdr:spPr>
          <a:xfrm>
            <a:off x="5469463" y="1191906"/>
            <a:ext cx="0" cy="1602308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" name="Straight Connector 65">
            <a:extLst>
              <a:ext uri="{FF2B5EF4-FFF2-40B4-BE49-F238E27FC236}">
                <a16:creationId xmlns:a16="http://schemas.microsoft.com/office/drawing/2014/main" id="{00000000-0008-0000-0000-000042000000}"/>
              </a:ext>
            </a:extLst>
          </xdr:cNvPr>
          <xdr:cNvCxnSpPr/>
        </xdr:nvCxnSpPr>
        <xdr:spPr>
          <a:xfrm flipH="1">
            <a:off x="5078252" y="1892206"/>
            <a:ext cx="391213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12</xdr:col>
      <xdr:colOff>110425</xdr:colOff>
      <xdr:row>15</xdr:row>
      <xdr:rowOff>3902</xdr:rowOff>
    </xdr:from>
    <xdr:to>
      <xdr:col>12</xdr:col>
      <xdr:colOff>334143</xdr:colOff>
      <xdr:row>16</xdr:row>
      <xdr:rowOff>113713</xdr:rowOff>
    </xdr:to>
    <xdr:sp macro="" textlink="">
      <xdr:nvSpPr>
        <xdr:cNvPr id="69" name="Isosceles Triangle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/>
      </xdr:nvSpPr>
      <xdr:spPr>
        <a:xfrm rot="5400000">
          <a:off x="11630716" y="3047336"/>
          <a:ext cx="309836" cy="223718"/>
        </a:xfrm>
        <a:prstGeom prst="triangl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12</xdr:col>
      <xdr:colOff>346885</xdr:colOff>
      <xdr:row>7</xdr:row>
      <xdr:rowOff>0</xdr:rowOff>
    </xdr:from>
    <xdr:to>
      <xdr:col>14</xdr:col>
      <xdr:colOff>54428</xdr:colOff>
      <xdr:row>8</xdr:row>
      <xdr:rowOff>84262</xdr:rowOff>
    </xdr:to>
    <xdr:sp macro="" textlink="">
      <xdr:nvSpPr>
        <xdr:cNvPr id="70" name="TextBox 92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11910235" y="1400175"/>
          <a:ext cx="1164868" cy="284287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/>
            <a:t>Perinatal death</a:t>
          </a:r>
        </a:p>
      </xdr:txBody>
    </xdr:sp>
    <xdr:clientData/>
  </xdr:twoCellAnchor>
  <xdr:twoCellAnchor>
    <xdr:from>
      <xdr:col>12</xdr:col>
      <xdr:colOff>312264</xdr:colOff>
      <xdr:row>12</xdr:row>
      <xdr:rowOff>10885</xdr:rowOff>
    </xdr:from>
    <xdr:to>
      <xdr:col>14</xdr:col>
      <xdr:colOff>21772</xdr:colOff>
      <xdr:row>13</xdr:row>
      <xdr:rowOff>95147</xdr:rowOff>
    </xdr:to>
    <xdr:sp macro="" textlink="">
      <xdr:nvSpPr>
        <xdr:cNvPr id="71" name="TextBox 93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11875614" y="2411185"/>
          <a:ext cx="1166833" cy="284287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/>
            <a:t>Perinatal death</a:t>
          </a:r>
        </a:p>
      </xdr:txBody>
    </xdr:sp>
    <xdr:clientData/>
  </xdr:twoCellAnchor>
  <xdr:twoCellAnchor>
    <xdr:from>
      <xdr:col>12</xdr:col>
      <xdr:colOff>321689</xdr:colOff>
      <xdr:row>10</xdr:row>
      <xdr:rowOff>1</xdr:rowOff>
    </xdr:from>
    <xdr:to>
      <xdr:col>13</xdr:col>
      <xdr:colOff>387789</xdr:colOff>
      <xdr:row>11</xdr:row>
      <xdr:rowOff>81057</xdr:rowOff>
    </xdr:to>
    <xdr:sp macro="" textlink="">
      <xdr:nvSpPr>
        <xdr:cNvPr id="72" name="TextBox 94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11885039" y="2000251"/>
          <a:ext cx="732850" cy="28108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/>
            <a:t>Survival</a:t>
          </a:r>
        </a:p>
      </xdr:txBody>
    </xdr:sp>
    <xdr:clientData/>
  </xdr:twoCellAnchor>
  <xdr:twoCellAnchor>
    <xdr:from>
      <xdr:col>12</xdr:col>
      <xdr:colOff>315292</xdr:colOff>
      <xdr:row>15</xdr:row>
      <xdr:rowOff>32657</xdr:rowOff>
    </xdr:from>
    <xdr:to>
      <xdr:col>13</xdr:col>
      <xdr:colOff>381392</xdr:colOff>
      <xdr:row>16</xdr:row>
      <xdr:rowOff>113713</xdr:rowOff>
    </xdr:to>
    <xdr:sp macro="" textlink="">
      <xdr:nvSpPr>
        <xdr:cNvPr id="73" name="TextBox 95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11878642" y="3033032"/>
          <a:ext cx="732850" cy="28108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/>
            <a:t>Survival</a:t>
          </a:r>
        </a:p>
      </xdr:txBody>
    </xdr:sp>
    <xdr:clientData/>
  </xdr:twoCellAnchor>
  <xdr:twoCellAnchor>
    <xdr:from>
      <xdr:col>12</xdr:col>
      <xdr:colOff>135731</xdr:colOff>
      <xdr:row>34</xdr:row>
      <xdr:rowOff>102149</xdr:rowOff>
    </xdr:from>
    <xdr:to>
      <xdr:col>12</xdr:col>
      <xdr:colOff>359449</xdr:colOff>
      <xdr:row>36</xdr:row>
      <xdr:rowOff>16017</xdr:rowOff>
    </xdr:to>
    <xdr:sp macro="" textlink="">
      <xdr:nvSpPr>
        <xdr:cNvPr id="74" name="Isosceles Triangle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/>
      </xdr:nvSpPr>
      <xdr:spPr>
        <a:xfrm rot="5400000">
          <a:off x="11653981" y="6948099"/>
          <a:ext cx="313918" cy="223718"/>
        </a:xfrm>
        <a:prstGeom prst="triangl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9</xdr:col>
      <xdr:colOff>15270</xdr:colOff>
      <xdr:row>35</xdr:row>
      <xdr:rowOff>23408</xdr:rowOff>
    </xdr:from>
    <xdr:to>
      <xdr:col>12</xdr:col>
      <xdr:colOff>120253</xdr:colOff>
      <xdr:row>36</xdr:row>
      <xdr:rowOff>178545</xdr:rowOff>
    </xdr:to>
    <xdr:grpSp>
      <xdr:nvGrpSpPr>
        <xdr:cNvPr id="75" name="Group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GrpSpPr/>
      </xdr:nvGrpSpPr>
      <xdr:grpSpPr>
        <a:xfrm>
          <a:off x="10319588" y="7094999"/>
          <a:ext cx="2139870" cy="357182"/>
          <a:chOff x="5079819" y="4912604"/>
          <a:chExt cx="1503575" cy="1602308"/>
        </a:xfrm>
      </xdr:grpSpPr>
      <xdr:grpSp>
        <xdr:nvGrpSpPr>
          <xdr:cNvPr id="76" name="Group 75">
            <a:extLst>
              <a:ext uri="{FF2B5EF4-FFF2-40B4-BE49-F238E27FC236}">
                <a16:creationId xmlns:a16="http://schemas.microsoft.com/office/drawing/2014/main" id="{00000000-0008-0000-0000-00004C000000}"/>
              </a:ext>
            </a:extLst>
          </xdr:cNvPr>
          <xdr:cNvGrpSpPr/>
        </xdr:nvGrpSpPr>
        <xdr:grpSpPr>
          <a:xfrm>
            <a:off x="5471031" y="4912604"/>
            <a:ext cx="1112363" cy="1602308"/>
            <a:chOff x="5471031" y="4912604"/>
            <a:chExt cx="906544" cy="1602308"/>
          </a:xfrm>
        </xdr:grpSpPr>
        <xdr:cxnSp macro="">
          <xdr:nvCxnSpPr>
            <xdr:cNvPr id="79" name="Straight Arrow Connector 78">
              <a:extLst>
                <a:ext uri="{FF2B5EF4-FFF2-40B4-BE49-F238E27FC236}">
                  <a16:creationId xmlns:a16="http://schemas.microsoft.com/office/drawing/2014/main" id="{00000000-0008-0000-0000-00004F000000}"/>
                </a:ext>
              </a:extLst>
            </xdr:cNvPr>
            <xdr:cNvCxnSpPr/>
          </xdr:nvCxnSpPr>
          <xdr:spPr>
            <a:xfrm>
              <a:off x="5471031" y="4912604"/>
              <a:ext cx="904973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80" name="Straight Arrow Connector 79">
              <a:extLst>
                <a:ext uri="{FF2B5EF4-FFF2-40B4-BE49-F238E27FC236}">
                  <a16:creationId xmlns:a16="http://schemas.microsoft.com/office/drawing/2014/main" id="{00000000-0008-0000-0000-000050000000}"/>
                </a:ext>
              </a:extLst>
            </xdr:cNvPr>
            <xdr:cNvCxnSpPr/>
          </xdr:nvCxnSpPr>
          <xdr:spPr>
            <a:xfrm>
              <a:off x="5472602" y="6514912"/>
              <a:ext cx="904973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77" name="Straight Connector 76">
            <a:extLst>
              <a:ext uri="{FF2B5EF4-FFF2-40B4-BE49-F238E27FC236}">
                <a16:creationId xmlns:a16="http://schemas.microsoft.com/office/drawing/2014/main" id="{00000000-0008-0000-0000-00004D000000}"/>
              </a:ext>
            </a:extLst>
          </xdr:cNvPr>
          <xdr:cNvCxnSpPr/>
        </xdr:nvCxnSpPr>
        <xdr:spPr>
          <a:xfrm>
            <a:off x="5471031" y="4912604"/>
            <a:ext cx="0" cy="1602308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" name="Straight Connector 77">
            <a:extLst>
              <a:ext uri="{FF2B5EF4-FFF2-40B4-BE49-F238E27FC236}">
                <a16:creationId xmlns:a16="http://schemas.microsoft.com/office/drawing/2014/main" id="{00000000-0008-0000-0000-00004E000000}"/>
              </a:ext>
            </a:extLst>
          </xdr:cNvPr>
          <xdr:cNvCxnSpPr/>
        </xdr:nvCxnSpPr>
        <xdr:spPr>
          <a:xfrm flipH="1">
            <a:off x="5079819" y="5704452"/>
            <a:ext cx="391213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12</xdr:col>
      <xdr:colOff>137299</xdr:colOff>
      <xdr:row>36</xdr:row>
      <xdr:rowOff>3902</xdr:rowOff>
    </xdr:from>
    <xdr:to>
      <xdr:col>12</xdr:col>
      <xdr:colOff>361017</xdr:colOff>
      <xdr:row>37</xdr:row>
      <xdr:rowOff>113713</xdr:rowOff>
    </xdr:to>
    <xdr:sp macro="" textlink="">
      <xdr:nvSpPr>
        <xdr:cNvPr id="81" name="Isosceles Triangle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/>
      </xdr:nvSpPr>
      <xdr:spPr>
        <a:xfrm rot="5400000">
          <a:off x="11657590" y="7247861"/>
          <a:ext cx="309836" cy="223718"/>
        </a:xfrm>
        <a:prstGeom prst="triangl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12</xdr:col>
      <xdr:colOff>359448</xdr:colOff>
      <xdr:row>34</xdr:row>
      <xdr:rowOff>109251</xdr:rowOff>
    </xdr:from>
    <xdr:to>
      <xdr:col>14</xdr:col>
      <xdr:colOff>43543</xdr:colOff>
      <xdr:row>35</xdr:row>
      <xdr:rowOff>193513</xdr:rowOff>
    </xdr:to>
    <xdr:sp macro="" textlink="">
      <xdr:nvSpPr>
        <xdr:cNvPr id="82" name="TextBox 135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11922798" y="6910101"/>
          <a:ext cx="1141420" cy="284287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/>
            <a:t>Perinatal death</a:t>
          </a:r>
        </a:p>
      </xdr:txBody>
    </xdr:sp>
    <xdr:clientData/>
  </xdr:twoCellAnchor>
  <xdr:twoCellAnchor>
    <xdr:from>
      <xdr:col>12</xdr:col>
      <xdr:colOff>361018</xdr:colOff>
      <xdr:row>35</xdr:row>
      <xdr:rowOff>192356</xdr:rowOff>
    </xdr:from>
    <xdr:to>
      <xdr:col>13</xdr:col>
      <xdr:colOff>433649</xdr:colOff>
      <xdr:row>37</xdr:row>
      <xdr:rowOff>77469</xdr:rowOff>
    </xdr:to>
    <xdr:sp macro="" textlink="">
      <xdr:nvSpPr>
        <xdr:cNvPr id="83" name="TextBox 136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11924368" y="7193231"/>
          <a:ext cx="739381" cy="28516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/>
            <a:t>Survival</a:t>
          </a:r>
        </a:p>
      </xdr:txBody>
    </xdr:sp>
    <xdr:clientData/>
  </xdr:twoCellAnchor>
  <xdr:twoCellAnchor>
    <xdr:from>
      <xdr:col>6</xdr:col>
      <xdr:colOff>494978</xdr:colOff>
      <xdr:row>20</xdr:row>
      <xdr:rowOff>124768</xdr:rowOff>
    </xdr:from>
    <xdr:to>
      <xdr:col>7</xdr:col>
      <xdr:colOff>565361</xdr:colOff>
      <xdr:row>28</xdr:row>
      <xdr:rowOff>6664</xdr:rowOff>
    </xdr:to>
    <xdr:grpSp>
      <xdr:nvGrpSpPr>
        <xdr:cNvPr id="84" name="Group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GrpSpPr/>
      </xdr:nvGrpSpPr>
      <xdr:grpSpPr>
        <a:xfrm>
          <a:off x="8764410" y="4165677"/>
          <a:ext cx="748678" cy="1498260"/>
          <a:chOff x="3751854" y="2484950"/>
          <a:chExt cx="1503575" cy="1602308"/>
        </a:xfrm>
      </xdr:grpSpPr>
      <xdr:grpSp>
        <xdr:nvGrpSpPr>
          <xdr:cNvPr id="85" name="Group 84">
            <a:extLst>
              <a:ext uri="{FF2B5EF4-FFF2-40B4-BE49-F238E27FC236}">
                <a16:creationId xmlns:a16="http://schemas.microsoft.com/office/drawing/2014/main" id="{00000000-0008-0000-0000-000055000000}"/>
              </a:ext>
            </a:extLst>
          </xdr:cNvPr>
          <xdr:cNvGrpSpPr/>
        </xdr:nvGrpSpPr>
        <xdr:grpSpPr>
          <a:xfrm>
            <a:off x="4143066" y="2484950"/>
            <a:ext cx="1112363" cy="1602308"/>
            <a:chOff x="4143066" y="2484950"/>
            <a:chExt cx="906544" cy="1602308"/>
          </a:xfrm>
        </xdr:grpSpPr>
        <xdr:cxnSp macro="">
          <xdr:nvCxnSpPr>
            <xdr:cNvPr id="88" name="Straight Arrow Connector 87">
              <a:extLst>
                <a:ext uri="{FF2B5EF4-FFF2-40B4-BE49-F238E27FC236}">
                  <a16:creationId xmlns:a16="http://schemas.microsoft.com/office/drawing/2014/main" id="{00000000-0008-0000-0000-000058000000}"/>
                </a:ext>
              </a:extLst>
            </xdr:cNvPr>
            <xdr:cNvCxnSpPr/>
          </xdr:nvCxnSpPr>
          <xdr:spPr>
            <a:xfrm>
              <a:off x="4143066" y="2484950"/>
              <a:ext cx="904972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89" name="Straight Arrow Connector 88">
              <a:extLst>
                <a:ext uri="{FF2B5EF4-FFF2-40B4-BE49-F238E27FC236}">
                  <a16:creationId xmlns:a16="http://schemas.microsoft.com/office/drawing/2014/main" id="{00000000-0008-0000-0000-000059000000}"/>
                </a:ext>
              </a:extLst>
            </xdr:cNvPr>
            <xdr:cNvCxnSpPr/>
          </xdr:nvCxnSpPr>
          <xdr:spPr>
            <a:xfrm>
              <a:off x="4144638" y="4087258"/>
              <a:ext cx="904972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86" name="Straight Connector 85">
            <a:extLst>
              <a:ext uri="{FF2B5EF4-FFF2-40B4-BE49-F238E27FC236}">
                <a16:creationId xmlns:a16="http://schemas.microsoft.com/office/drawing/2014/main" id="{00000000-0008-0000-0000-000056000000}"/>
              </a:ext>
            </a:extLst>
          </xdr:cNvPr>
          <xdr:cNvCxnSpPr/>
        </xdr:nvCxnSpPr>
        <xdr:spPr>
          <a:xfrm>
            <a:off x="4143065" y="2484950"/>
            <a:ext cx="0" cy="1602308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" name="Straight Connector 86">
            <a:extLst>
              <a:ext uri="{FF2B5EF4-FFF2-40B4-BE49-F238E27FC236}">
                <a16:creationId xmlns:a16="http://schemas.microsoft.com/office/drawing/2014/main" id="{00000000-0008-0000-0000-000057000000}"/>
              </a:ext>
            </a:extLst>
          </xdr:cNvPr>
          <xdr:cNvCxnSpPr/>
        </xdr:nvCxnSpPr>
        <xdr:spPr>
          <a:xfrm flipH="1">
            <a:off x="3751854" y="3276801"/>
            <a:ext cx="391214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589077</xdr:colOff>
      <xdr:row>19</xdr:row>
      <xdr:rowOff>59284</xdr:rowOff>
    </xdr:from>
    <xdr:to>
      <xdr:col>8</xdr:col>
      <xdr:colOff>65314</xdr:colOff>
      <xdr:row>20</xdr:row>
      <xdr:rowOff>143546</xdr:rowOff>
    </xdr:to>
    <xdr:sp macro="" textlink="">
      <xdr:nvSpPr>
        <xdr:cNvPr id="90" name="TextBox 143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8075727" y="3859759"/>
          <a:ext cx="828787" cy="284287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Infected</a:t>
          </a:r>
        </a:p>
      </xdr:txBody>
    </xdr:sp>
    <xdr:clientData/>
  </xdr:twoCellAnchor>
  <xdr:twoCellAnchor>
    <xdr:from>
      <xdr:col>6</xdr:col>
      <xdr:colOff>511077</xdr:colOff>
      <xdr:row>27</xdr:row>
      <xdr:rowOff>174176</xdr:rowOff>
    </xdr:from>
    <xdr:to>
      <xdr:col>8</xdr:col>
      <xdr:colOff>141514</xdr:colOff>
      <xdr:row>29</xdr:row>
      <xdr:rowOff>62495</xdr:rowOff>
    </xdr:to>
    <xdr:sp macro="" textlink="">
      <xdr:nvSpPr>
        <xdr:cNvPr id="91" name="TextBox 144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7997727" y="5574851"/>
          <a:ext cx="982987" cy="2883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Uninfected</a:t>
          </a:r>
        </a:p>
      </xdr:txBody>
    </xdr:sp>
    <xdr:clientData/>
  </xdr:twoCellAnchor>
  <xdr:twoCellAnchor>
    <xdr:from>
      <xdr:col>7</xdr:col>
      <xdr:colOff>587828</xdr:colOff>
      <xdr:row>20</xdr:row>
      <xdr:rowOff>15742</xdr:rowOff>
    </xdr:from>
    <xdr:to>
      <xdr:col>8</xdr:col>
      <xdr:colOff>223999</xdr:colOff>
      <xdr:row>21</xdr:row>
      <xdr:rowOff>112030</xdr:rowOff>
    </xdr:to>
    <xdr:sp macro="" textlink="">
      <xdr:nvSpPr>
        <xdr:cNvPr id="92" name="Oval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/>
      </xdr:nvSpPr>
      <xdr:spPr>
        <a:xfrm>
          <a:off x="8760278" y="4016242"/>
          <a:ext cx="302921" cy="296313"/>
        </a:xfrm>
        <a:prstGeom prst="ellipse">
          <a:avLst/>
        </a:prstGeom>
        <a:noFill/>
        <a:ln w="2857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7</xdr:col>
      <xdr:colOff>600793</xdr:colOff>
      <xdr:row>26</xdr:row>
      <xdr:rowOff>194515</xdr:rowOff>
    </xdr:from>
    <xdr:to>
      <xdr:col>8</xdr:col>
      <xdr:colOff>236964</xdr:colOff>
      <xdr:row>28</xdr:row>
      <xdr:rowOff>94861</xdr:rowOff>
    </xdr:to>
    <xdr:sp macro="" textlink="">
      <xdr:nvSpPr>
        <xdr:cNvPr id="93" name="Oval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/>
      </xdr:nvSpPr>
      <xdr:spPr>
        <a:xfrm>
          <a:off x="8773243" y="5395165"/>
          <a:ext cx="302921" cy="300396"/>
        </a:xfrm>
        <a:prstGeom prst="ellipse">
          <a:avLst/>
        </a:prstGeom>
        <a:noFill/>
        <a:ln w="2857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12</xdr:col>
      <xdr:colOff>135731</xdr:colOff>
      <xdr:row>17</xdr:row>
      <xdr:rowOff>122917</xdr:rowOff>
    </xdr:from>
    <xdr:to>
      <xdr:col>12</xdr:col>
      <xdr:colOff>359449</xdr:colOff>
      <xdr:row>19</xdr:row>
      <xdr:rowOff>36785</xdr:rowOff>
    </xdr:to>
    <xdr:sp macro="" textlink="">
      <xdr:nvSpPr>
        <xdr:cNvPr id="94" name="Isosceles Triangle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/>
      </xdr:nvSpPr>
      <xdr:spPr>
        <a:xfrm rot="5400000">
          <a:off x="11653981" y="3568442"/>
          <a:ext cx="313918" cy="223718"/>
        </a:xfrm>
        <a:prstGeom prst="triangl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10</xdr:col>
      <xdr:colOff>488459</xdr:colOff>
      <xdr:row>18</xdr:row>
      <xdr:rowOff>25190</xdr:rowOff>
    </xdr:from>
    <xdr:to>
      <xdr:col>12</xdr:col>
      <xdr:colOff>120254</xdr:colOff>
      <xdr:row>20</xdr:row>
      <xdr:rowOff>7631</xdr:rowOff>
    </xdr:to>
    <xdr:grpSp>
      <xdr:nvGrpSpPr>
        <xdr:cNvPr id="95" name="Group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GrpSpPr/>
      </xdr:nvGrpSpPr>
      <xdr:grpSpPr>
        <a:xfrm>
          <a:off x="11471073" y="3662008"/>
          <a:ext cx="988386" cy="386532"/>
          <a:chOff x="5079821" y="2177140"/>
          <a:chExt cx="1503573" cy="1602308"/>
        </a:xfrm>
      </xdr:grpSpPr>
      <xdr:grpSp>
        <xdr:nvGrpSpPr>
          <xdr:cNvPr id="96" name="Group 95">
            <a:extLst>
              <a:ext uri="{FF2B5EF4-FFF2-40B4-BE49-F238E27FC236}">
                <a16:creationId xmlns:a16="http://schemas.microsoft.com/office/drawing/2014/main" id="{00000000-0008-0000-0000-000060000000}"/>
              </a:ext>
            </a:extLst>
          </xdr:cNvPr>
          <xdr:cNvGrpSpPr/>
        </xdr:nvGrpSpPr>
        <xdr:grpSpPr>
          <a:xfrm>
            <a:off x="5471031" y="2177140"/>
            <a:ext cx="1112363" cy="1602308"/>
            <a:chOff x="5471031" y="2177140"/>
            <a:chExt cx="906544" cy="1602308"/>
          </a:xfrm>
        </xdr:grpSpPr>
        <xdr:cxnSp macro="">
          <xdr:nvCxnSpPr>
            <xdr:cNvPr id="99" name="Straight Arrow Connector 98">
              <a:extLst>
                <a:ext uri="{FF2B5EF4-FFF2-40B4-BE49-F238E27FC236}">
                  <a16:creationId xmlns:a16="http://schemas.microsoft.com/office/drawing/2014/main" id="{00000000-0008-0000-0000-000063000000}"/>
                </a:ext>
              </a:extLst>
            </xdr:cNvPr>
            <xdr:cNvCxnSpPr/>
          </xdr:nvCxnSpPr>
          <xdr:spPr>
            <a:xfrm>
              <a:off x="5471031" y="2177140"/>
              <a:ext cx="904972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00" name="Straight Arrow Connector 99">
              <a:extLst>
                <a:ext uri="{FF2B5EF4-FFF2-40B4-BE49-F238E27FC236}">
                  <a16:creationId xmlns:a16="http://schemas.microsoft.com/office/drawing/2014/main" id="{00000000-0008-0000-0000-000064000000}"/>
                </a:ext>
              </a:extLst>
            </xdr:cNvPr>
            <xdr:cNvCxnSpPr/>
          </xdr:nvCxnSpPr>
          <xdr:spPr>
            <a:xfrm>
              <a:off x="5472603" y="3779448"/>
              <a:ext cx="904972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97" name="Straight Connector 96">
            <a:extLst>
              <a:ext uri="{FF2B5EF4-FFF2-40B4-BE49-F238E27FC236}">
                <a16:creationId xmlns:a16="http://schemas.microsoft.com/office/drawing/2014/main" id="{00000000-0008-0000-0000-000061000000}"/>
              </a:ext>
            </a:extLst>
          </xdr:cNvPr>
          <xdr:cNvCxnSpPr/>
        </xdr:nvCxnSpPr>
        <xdr:spPr>
          <a:xfrm>
            <a:off x="5471032" y="2177140"/>
            <a:ext cx="0" cy="1602308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" name="Straight Connector 97">
            <a:extLst>
              <a:ext uri="{FF2B5EF4-FFF2-40B4-BE49-F238E27FC236}">
                <a16:creationId xmlns:a16="http://schemas.microsoft.com/office/drawing/2014/main" id="{00000000-0008-0000-0000-000062000000}"/>
              </a:ext>
            </a:extLst>
          </xdr:cNvPr>
          <xdr:cNvCxnSpPr/>
        </xdr:nvCxnSpPr>
        <xdr:spPr>
          <a:xfrm flipH="1">
            <a:off x="5079821" y="2835640"/>
            <a:ext cx="391212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12</xdr:col>
      <xdr:colOff>137299</xdr:colOff>
      <xdr:row>19</xdr:row>
      <xdr:rowOff>58330</xdr:rowOff>
    </xdr:from>
    <xdr:to>
      <xdr:col>12</xdr:col>
      <xdr:colOff>361017</xdr:colOff>
      <xdr:row>20</xdr:row>
      <xdr:rowOff>168142</xdr:rowOff>
    </xdr:to>
    <xdr:sp macro="" textlink="">
      <xdr:nvSpPr>
        <xdr:cNvPr id="101" name="Isosceles Triangle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/>
      </xdr:nvSpPr>
      <xdr:spPr>
        <a:xfrm rot="5400000">
          <a:off x="11631055" y="3981467"/>
          <a:ext cx="313919" cy="223718"/>
        </a:xfrm>
        <a:prstGeom prst="triangl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12</xdr:col>
      <xdr:colOff>337458</xdr:colOff>
      <xdr:row>17</xdr:row>
      <xdr:rowOff>145417</xdr:rowOff>
    </xdr:from>
    <xdr:to>
      <xdr:col>14</xdr:col>
      <xdr:colOff>32658</xdr:colOff>
      <xdr:row>19</xdr:row>
      <xdr:rowOff>33736</xdr:rowOff>
    </xdr:to>
    <xdr:sp macro="" textlink="">
      <xdr:nvSpPr>
        <xdr:cNvPr id="102" name="TextBox 155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11900808" y="3545842"/>
          <a:ext cx="1152525" cy="2883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/>
            <a:t>Perinatal death</a:t>
          </a:r>
        </a:p>
      </xdr:txBody>
    </xdr:sp>
    <xdr:clientData/>
  </xdr:twoCellAnchor>
  <xdr:twoCellAnchor>
    <xdr:from>
      <xdr:col>12</xdr:col>
      <xdr:colOff>361018</xdr:colOff>
      <xdr:row>19</xdr:row>
      <xdr:rowOff>58330</xdr:rowOff>
    </xdr:from>
    <xdr:to>
      <xdr:col>13</xdr:col>
      <xdr:colOff>433649</xdr:colOff>
      <xdr:row>20</xdr:row>
      <xdr:rowOff>139387</xdr:rowOff>
    </xdr:to>
    <xdr:sp macro="" textlink="">
      <xdr:nvSpPr>
        <xdr:cNvPr id="103" name="TextBox 156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1924368" y="3858805"/>
          <a:ext cx="739381" cy="28108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/>
            <a:t>Survival</a:t>
          </a:r>
        </a:p>
      </xdr:txBody>
    </xdr:sp>
    <xdr:clientData/>
  </xdr:twoCellAnchor>
  <xdr:twoCellAnchor>
    <xdr:from>
      <xdr:col>8</xdr:col>
      <xdr:colOff>549303</xdr:colOff>
      <xdr:row>30</xdr:row>
      <xdr:rowOff>104823</xdr:rowOff>
    </xdr:from>
    <xdr:to>
      <xdr:col>10</xdr:col>
      <xdr:colOff>25539</xdr:colOff>
      <xdr:row>32</xdr:row>
      <xdr:rowOff>181014</xdr:rowOff>
    </xdr:to>
    <xdr:sp macro="" textlink="">
      <xdr:nvSpPr>
        <xdr:cNvPr id="104" name="TextBox 186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9388503" y="6105573"/>
          <a:ext cx="847836" cy="47624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Not</a:t>
          </a:r>
          <a:r>
            <a:rPr lang="en-US" sz="1200" baseline="0"/>
            <a:t> t</a:t>
          </a:r>
          <a:r>
            <a:rPr lang="en-US" sz="1200"/>
            <a:t>reated</a:t>
          </a:r>
        </a:p>
      </xdr:txBody>
    </xdr:sp>
    <xdr:clientData/>
  </xdr:twoCellAnchor>
  <xdr:twoCellAnchor>
    <xdr:from>
      <xdr:col>12</xdr:col>
      <xdr:colOff>125951</xdr:colOff>
      <xdr:row>20</xdr:row>
      <xdr:rowOff>188960</xdr:rowOff>
    </xdr:from>
    <xdr:to>
      <xdr:col>12</xdr:col>
      <xdr:colOff>349669</xdr:colOff>
      <xdr:row>22</xdr:row>
      <xdr:rowOff>102828</xdr:rowOff>
    </xdr:to>
    <xdr:sp macro="" textlink="">
      <xdr:nvSpPr>
        <xdr:cNvPr id="105" name="Isosceles Triangle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/>
      </xdr:nvSpPr>
      <xdr:spPr>
        <a:xfrm rot="5400000">
          <a:off x="11615626" y="4320285"/>
          <a:ext cx="322082" cy="223718"/>
        </a:xfrm>
        <a:prstGeom prst="triangl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10</xdr:col>
      <xdr:colOff>478679</xdr:colOff>
      <xdr:row>21</xdr:row>
      <xdr:rowOff>174171</xdr:rowOff>
    </xdr:from>
    <xdr:to>
      <xdr:col>12</xdr:col>
      <xdr:colOff>110474</xdr:colOff>
      <xdr:row>23</xdr:row>
      <xdr:rowOff>163285</xdr:rowOff>
    </xdr:to>
    <xdr:grpSp>
      <xdr:nvGrpSpPr>
        <xdr:cNvPr id="106" name="Group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GrpSpPr/>
      </xdr:nvGrpSpPr>
      <xdr:grpSpPr>
        <a:xfrm>
          <a:off x="11461293" y="4417126"/>
          <a:ext cx="988386" cy="393204"/>
          <a:chOff x="5079821" y="2177140"/>
          <a:chExt cx="1503573" cy="1602308"/>
        </a:xfrm>
      </xdr:grpSpPr>
      <xdr:grpSp>
        <xdr:nvGrpSpPr>
          <xdr:cNvPr id="107" name="Group 106">
            <a:extLst>
              <a:ext uri="{FF2B5EF4-FFF2-40B4-BE49-F238E27FC236}">
                <a16:creationId xmlns:a16="http://schemas.microsoft.com/office/drawing/2014/main" id="{00000000-0008-0000-0000-00006B000000}"/>
              </a:ext>
            </a:extLst>
          </xdr:cNvPr>
          <xdr:cNvGrpSpPr/>
        </xdr:nvGrpSpPr>
        <xdr:grpSpPr>
          <a:xfrm>
            <a:off x="5471031" y="2177140"/>
            <a:ext cx="1112363" cy="1602308"/>
            <a:chOff x="5471031" y="2177140"/>
            <a:chExt cx="906544" cy="1602308"/>
          </a:xfrm>
        </xdr:grpSpPr>
        <xdr:cxnSp macro="">
          <xdr:nvCxnSpPr>
            <xdr:cNvPr id="110" name="Straight Arrow Connector 109">
              <a:extLst>
                <a:ext uri="{FF2B5EF4-FFF2-40B4-BE49-F238E27FC236}">
                  <a16:creationId xmlns:a16="http://schemas.microsoft.com/office/drawing/2014/main" id="{00000000-0008-0000-0000-00006E000000}"/>
                </a:ext>
              </a:extLst>
            </xdr:cNvPr>
            <xdr:cNvCxnSpPr/>
          </xdr:nvCxnSpPr>
          <xdr:spPr>
            <a:xfrm>
              <a:off x="5471031" y="2177140"/>
              <a:ext cx="904972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1" name="Straight Arrow Connector 110">
              <a:extLst>
                <a:ext uri="{FF2B5EF4-FFF2-40B4-BE49-F238E27FC236}">
                  <a16:creationId xmlns:a16="http://schemas.microsoft.com/office/drawing/2014/main" id="{00000000-0008-0000-0000-00006F000000}"/>
                </a:ext>
              </a:extLst>
            </xdr:cNvPr>
            <xdr:cNvCxnSpPr/>
          </xdr:nvCxnSpPr>
          <xdr:spPr>
            <a:xfrm>
              <a:off x="5472603" y="3779448"/>
              <a:ext cx="904972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08" name="Straight Connector 107">
            <a:extLst>
              <a:ext uri="{FF2B5EF4-FFF2-40B4-BE49-F238E27FC236}">
                <a16:creationId xmlns:a16="http://schemas.microsoft.com/office/drawing/2014/main" id="{00000000-0008-0000-0000-00006C000000}"/>
              </a:ext>
            </a:extLst>
          </xdr:cNvPr>
          <xdr:cNvCxnSpPr/>
        </xdr:nvCxnSpPr>
        <xdr:spPr>
          <a:xfrm>
            <a:off x="5471032" y="2177140"/>
            <a:ext cx="0" cy="1602308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9" name="Straight Connector 108">
            <a:extLst>
              <a:ext uri="{FF2B5EF4-FFF2-40B4-BE49-F238E27FC236}">
                <a16:creationId xmlns:a16="http://schemas.microsoft.com/office/drawing/2014/main" id="{00000000-0008-0000-0000-00006D000000}"/>
              </a:ext>
            </a:extLst>
          </xdr:cNvPr>
          <xdr:cNvCxnSpPr/>
        </xdr:nvCxnSpPr>
        <xdr:spPr>
          <a:xfrm flipH="1">
            <a:off x="5079821" y="2968988"/>
            <a:ext cx="391213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12</xdr:col>
      <xdr:colOff>127519</xdr:colOff>
      <xdr:row>22</xdr:row>
      <xdr:rowOff>156302</xdr:rowOff>
    </xdr:from>
    <xdr:to>
      <xdr:col>12</xdr:col>
      <xdr:colOff>351237</xdr:colOff>
      <xdr:row>24</xdr:row>
      <xdr:rowOff>70170</xdr:rowOff>
    </xdr:to>
    <xdr:sp macro="" textlink="">
      <xdr:nvSpPr>
        <xdr:cNvPr id="112" name="Isosceles Triangle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/>
      </xdr:nvSpPr>
      <xdr:spPr>
        <a:xfrm rot="5400000">
          <a:off x="11645769" y="4601952"/>
          <a:ext cx="313918" cy="223718"/>
        </a:xfrm>
        <a:prstGeom prst="triangl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12</xdr:col>
      <xdr:colOff>327677</xdr:colOff>
      <xdr:row>20</xdr:row>
      <xdr:rowOff>189687</xdr:rowOff>
    </xdr:from>
    <xdr:to>
      <xdr:col>13</xdr:col>
      <xdr:colOff>783771</xdr:colOff>
      <xdr:row>22</xdr:row>
      <xdr:rowOff>78006</xdr:rowOff>
    </xdr:to>
    <xdr:sp macro="" textlink="">
      <xdr:nvSpPr>
        <xdr:cNvPr id="113" name="TextBox 155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1891027" y="4190187"/>
          <a:ext cx="1122844" cy="2883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/>
            <a:t>Perinatal death</a:t>
          </a:r>
        </a:p>
      </xdr:txBody>
    </xdr:sp>
    <xdr:clientData/>
  </xdr:twoCellAnchor>
  <xdr:twoCellAnchor>
    <xdr:from>
      <xdr:col>12</xdr:col>
      <xdr:colOff>351238</xdr:colOff>
      <xdr:row>22</xdr:row>
      <xdr:rowOff>152401</xdr:rowOff>
    </xdr:from>
    <xdr:to>
      <xdr:col>13</xdr:col>
      <xdr:colOff>423869</xdr:colOff>
      <xdr:row>24</xdr:row>
      <xdr:rowOff>37514</xdr:rowOff>
    </xdr:to>
    <xdr:sp macro="" textlink="">
      <xdr:nvSpPr>
        <xdr:cNvPr id="114" name="TextBox 156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11914588" y="4552951"/>
          <a:ext cx="739381" cy="28516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/>
            <a:t>Survival</a:t>
          </a:r>
        </a:p>
      </xdr:txBody>
    </xdr:sp>
    <xdr:clientData/>
  </xdr:twoCellAnchor>
  <xdr:twoCellAnchor>
    <xdr:from>
      <xdr:col>12</xdr:col>
      <xdr:colOff>130241</xdr:colOff>
      <xdr:row>24</xdr:row>
      <xdr:rowOff>47671</xdr:rowOff>
    </xdr:from>
    <xdr:to>
      <xdr:col>12</xdr:col>
      <xdr:colOff>353959</xdr:colOff>
      <xdr:row>25</xdr:row>
      <xdr:rowOff>157482</xdr:rowOff>
    </xdr:to>
    <xdr:sp macro="" textlink="">
      <xdr:nvSpPr>
        <xdr:cNvPr id="115" name="Isosceles Triangle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/>
      </xdr:nvSpPr>
      <xdr:spPr>
        <a:xfrm rot="5400000">
          <a:off x="11650532" y="4891330"/>
          <a:ext cx="309836" cy="223718"/>
        </a:xfrm>
        <a:prstGeom prst="triangl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10</xdr:col>
      <xdr:colOff>482969</xdr:colOff>
      <xdr:row>24</xdr:row>
      <xdr:rowOff>190500</xdr:rowOff>
    </xdr:from>
    <xdr:to>
      <xdr:col>12</xdr:col>
      <xdr:colOff>114764</xdr:colOff>
      <xdr:row>26</xdr:row>
      <xdr:rowOff>185057</xdr:rowOff>
    </xdr:to>
    <xdr:grpSp>
      <xdr:nvGrpSpPr>
        <xdr:cNvPr id="116" name="Group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GrpSpPr/>
      </xdr:nvGrpSpPr>
      <xdr:grpSpPr>
        <a:xfrm>
          <a:off x="11465583" y="5039591"/>
          <a:ext cx="988386" cy="398648"/>
          <a:chOff x="5079821" y="2177140"/>
          <a:chExt cx="1503573" cy="1602308"/>
        </a:xfrm>
      </xdr:grpSpPr>
      <xdr:grpSp>
        <xdr:nvGrpSpPr>
          <xdr:cNvPr id="117" name="Group 116">
            <a:extLst>
              <a:ext uri="{FF2B5EF4-FFF2-40B4-BE49-F238E27FC236}">
                <a16:creationId xmlns:a16="http://schemas.microsoft.com/office/drawing/2014/main" id="{00000000-0008-0000-0000-000075000000}"/>
              </a:ext>
            </a:extLst>
          </xdr:cNvPr>
          <xdr:cNvGrpSpPr/>
        </xdr:nvGrpSpPr>
        <xdr:grpSpPr>
          <a:xfrm>
            <a:off x="5471031" y="2177140"/>
            <a:ext cx="1112363" cy="1602308"/>
            <a:chOff x="5471031" y="2177140"/>
            <a:chExt cx="906544" cy="1602308"/>
          </a:xfrm>
        </xdr:grpSpPr>
        <xdr:cxnSp macro="">
          <xdr:nvCxnSpPr>
            <xdr:cNvPr id="120" name="Straight Arrow Connector 119">
              <a:extLst>
                <a:ext uri="{FF2B5EF4-FFF2-40B4-BE49-F238E27FC236}">
                  <a16:creationId xmlns:a16="http://schemas.microsoft.com/office/drawing/2014/main" id="{00000000-0008-0000-0000-000078000000}"/>
                </a:ext>
              </a:extLst>
            </xdr:cNvPr>
            <xdr:cNvCxnSpPr/>
          </xdr:nvCxnSpPr>
          <xdr:spPr>
            <a:xfrm>
              <a:off x="5471031" y="2177140"/>
              <a:ext cx="904972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1" name="Straight Arrow Connector 120">
              <a:extLst>
                <a:ext uri="{FF2B5EF4-FFF2-40B4-BE49-F238E27FC236}">
                  <a16:creationId xmlns:a16="http://schemas.microsoft.com/office/drawing/2014/main" id="{00000000-0008-0000-0000-000079000000}"/>
                </a:ext>
              </a:extLst>
            </xdr:cNvPr>
            <xdr:cNvCxnSpPr/>
          </xdr:nvCxnSpPr>
          <xdr:spPr>
            <a:xfrm>
              <a:off x="5472603" y="3779448"/>
              <a:ext cx="904972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18" name="Straight Connector 117">
            <a:extLst>
              <a:ext uri="{FF2B5EF4-FFF2-40B4-BE49-F238E27FC236}">
                <a16:creationId xmlns:a16="http://schemas.microsoft.com/office/drawing/2014/main" id="{00000000-0008-0000-0000-000076000000}"/>
              </a:ext>
            </a:extLst>
          </xdr:cNvPr>
          <xdr:cNvCxnSpPr/>
        </xdr:nvCxnSpPr>
        <xdr:spPr>
          <a:xfrm>
            <a:off x="5471032" y="2177140"/>
            <a:ext cx="0" cy="1602308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" name="Straight Connector 118">
            <a:extLst>
              <a:ext uri="{FF2B5EF4-FFF2-40B4-BE49-F238E27FC236}">
                <a16:creationId xmlns:a16="http://schemas.microsoft.com/office/drawing/2014/main" id="{00000000-0008-0000-0000-000077000000}"/>
              </a:ext>
            </a:extLst>
          </xdr:cNvPr>
          <xdr:cNvCxnSpPr/>
        </xdr:nvCxnSpPr>
        <xdr:spPr>
          <a:xfrm flipH="1">
            <a:off x="5079821" y="2968988"/>
            <a:ext cx="391213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12</xdr:col>
      <xdr:colOff>131809</xdr:colOff>
      <xdr:row>25</xdr:row>
      <xdr:rowOff>179027</xdr:rowOff>
    </xdr:from>
    <xdr:to>
      <xdr:col>12</xdr:col>
      <xdr:colOff>355527</xdr:colOff>
      <xdr:row>27</xdr:row>
      <xdr:rowOff>92896</xdr:rowOff>
    </xdr:to>
    <xdr:sp macro="" textlink="">
      <xdr:nvSpPr>
        <xdr:cNvPr id="122" name="Isosceles Triangle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/>
      </xdr:nvSpPr>
      <xdr:spPr>
        <a:xfrm rot="5400000">
          <a:off x="11650058" y="5224753"/>
          <a:ext cx="313919" cy="223718"/>
        </a:xfrm>
        <a:prstGeom prst="triangl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12</xdr:col>
      <xdr:colOff>321082</xdr:colOff>
      <xdr:row>24</xdr:row>
      <xdr:rowOff>81056</xdr:rowOff>
    </xdr:from>
    <xdr:to>
      <xdr:col>14</xdr:col>
      <xdr:colOff>32658</xdr:colOff>
      <xdr:row>25</xdr:row>
      <xdr:rowOff>174171</xdr:rowOff>
    </xdr:to>
    <xdr:sp macro="" textlink="">
      <xdr:nvSpPr>
        <xdr:cNvPr id="123" name="TextBox 155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11884432" y="4881656"/>
          <a:ext cx="1168901" cy="29314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/>
            <a:t>Perinatal death</a:t>
          </a:r>
        </a:p>
      </xdr:txBody>
    </xdr:sp>
    <xdr:clientData/>
  </xdr:twoCellAnchor>
  <xdr:twoCellAnchor>
    <xdr:from>
      <xdr:col>12</xdr:col>
      <xdr:colOff>355528</xdr:colOff>
      <xdr:row>25</xdr:row>
      <xdr:rowOff>179027</xdr:rowOff>
    </xdr:from>
    <xdr:to>
      <xdr:col>13</xdr:col>
      <xdr:colOff>428159</xdr:colOff>
      <xdr:row>27</xdr:row>
      <xdr:rowOff>64141</xdr:rowOff>
    </xdr:to>
    <xdr:sp macro="" textlink="">
      <xdr:nvSpPr>
        <xdr:cNvPr id="124" name="TextBox 156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11918878" y="5179652"/>
          <a:ext cx="739381" cy="28516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/>
            <a:t>Survival</a:t>
          </a:r>
        </a:p>
      </xdr:txBody>
    </xdr:sp>
    <xdr:clientData/>
  </xdr:twoCellAnchor>
  <xdr:twoCellAnchor>
    <xdr:from>
      <xdr:col>12</xdr:col>
      <xdr:colOff>120461</xdr:colOff>
      <xdr:row>27</xdr:row>
      <xdr:rowOff>144689</xdr:rowOff>
    </xdr:from>
    <xdr:to>
      <xdr:col>12</xdr:col>
      <xdr:colOff>344179</xdr:colOff>
      <xdr:row>29</xdr:row>
      <xdr:rowOff>58557</xdr:rowOff>
    </xdr:to>
    <xdr:sp macro="" textlink="">
      <xdr:nvSpPr>
        <xdr:cNvPr id="125" name="Isosceles Triangle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/>
      </xdr:nvSpPr>
      <xdr:spPr>
        <a:xfrm rot="5400000">
          <a:off x="11638711" y="5590464"/>
          <a:ext cx="313918" cy="223718"/>
        </a:xfrm>
        <a:prstGeom prst="triangl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10</xdr:col>
      <xdr:colOff>473189</xdr:colOff>
      <xdr:row>28</xdr:row>
      <xdr:rowOff>152400</xdr:rowOff>
    </xdr:from>
    <xdr:to>
      <xdr:col>12</xdr:col>
      <xdr:colOff>104984</xdr:colOff>
      <xdr:row>30</xdr:row>
      <xdr:rowOff>51174</xdr:rowOff>
    </xdr:to>
    <xdr:grpSp>
      <xdr:nvGrpSpPr>
        <xdr:cNvPr id="126" name="Group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GrpSpPr/>
      </xdr:nvGrpSpPr>
      <xdr:grpSpPr>
        <a:xfrm>
          <a:off x="11455803" y="5809673"/>
          <a:ext cx="988386" cy="302865"/>
          <a:chOff x="5079821" y="2177140"/>
          <a:chExt cx="1503573" cy="1602308"/>
        </a:xfrm>
      </xdr:grpSpPr>
      <xdr:grpSp>
        <xdr:nvGrpSpPr>
          <xdr:cNvPr id="127" name="Group 126">
            <a:extLst>
              <a:ext uri="{FF2B5EF4-FFF2-40B4-BE49-F238E27FC236}">
                <a16:creationId xmlns:a16="http://schemas.microsoft.com/office/drawing/2014/main" id="{00000000-0008-0000-0000-00007F000000}"/>
              </a:ext>
            </a:extLst>
          </xdr:cNvPr>
          <xdr:cNvGrpSpPr/>
        </xdr:nvGrpSpPr>
        <xdr:grpSpPr>
          <a:xfrm>
            <a:off x="5471031" y="2177140"/>
            <a:ext cx="1112363" cy="1602308"/>
            <a:chOff x="5471031" y="2177140"/>
            <a:chExt cx="906544" cy="1602308"/>
          </a:xfrm>
        </xdr:grpSpPr>
        <xdr:cxnSp macro="">
          <xdr:nvCxnSpPr>
            <xdr:cNvPr id="130" name="Straight Arrow Connector 129">
              <a:extLst>
                <a:ext uri="{FF2B5EF4-FFF2-40B4-BE49-F238E27FC236}">
                  <a16:creationId xmlns:a16="http://schemas.microsoft.com/office/drawing/2014/main" id="{00000000-0008-0000-0000-000082000000}"/>
                </a:ext>
              </a:extLst>
            </xdr:cNvPr>
            <xdr:cNvCxnSpPr/>
          </xdr:nvCxnSpPr>
          <xdr:spPr>
            <a:xfrm>
              <a:off x="5471031" y="2177140"/>
              <a:ext cx="904972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31" name="Straight Arrow Connector 130">
              <a:extLst>
                <a:ext uri="{FF2B5EF4-FFF2-40B4-BE49-F238E27FC236}">
                  <a16:creationId xmlns:a16="http://schemas.microsoft.com/office/drawing/2014/main" id="{00000000-0008-0000-0000-000083000000}"/>
                </a:ext>
              </a:extLst>
            </xdr:cNvPr>
            <xdr:cNvCxnSpPr/>
          </xdr:nvCxnSpPr>
          <xdr:spPr>
            <a:xfrm>
              <a:off x="5472603" y="3779448"/>
              <a:ext cx="904972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28" name="Straight Connector 127">
            <a:extLst>
              <a:ext uri="{FF2B5EF4-FFF2-40B4-BE49-F238E27FC236}">
                <a16:creationId xmlns:a16="http://schemas.microsoft.com/office/drawing/2014/main" id="{00000000-0008-0000-0000-000080000000}"/>
              </a:ext>
            </a:extLst>
          </xdr:cNvPr>
          <xdr:cNvCxnSpPr/>
        </xdr:nvCxnSpPr>
        <xdr:spPr>
          <a:xfrm>
            <a:off x="5471032" y="2177140"/>
            <a:ext cx="0" cy="1602308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9" name="Straight Connector 128">
            <a:extLst>
              <a:ext uri="{FF2B5EF4-FFF2-40B4-BE49-F238E27FC236}">
                <a16:creationId xmlns:a16="http://schemas.microsoft.com/office/drawing/2014/main" id="{00000000-0008-0000-0000-000081000000}"/>
              </a:ext>
            </a:extLst>
          </xdr:cNvPr>
          <xdr:cNvCxnSpPr/>
        </xdr:nvCxnSpPr>
        <xdr:spPr>
          <a:xfrm flipH="1">
            <a:off x="5079821" y="2968988"/>
            <a:ext cx="391213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12</xdr:col>
      <xdr:colOff>122029</xdr:colOff>
      <xdr:row>29</xdr:row>
      <xdr:rowOff>80102</xdr:rowOff>
    </xdr:from>
    <xdr:to>
      <xdr:col>12</xdr:col>
      <xdr:colOff>345747</xdr:colOff>
      <xdr:row>30</xdr:row>
      <xdr:rowOff>189913</xdr:rowOff>
    </xdr:to>
    <xdr:sp macro="" textlink="">
      <xdr:nvSpPr>
        <xdr:cNvPr id="132" name="Isosceles Triangle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/>
      </xdr:nvSpPr>
      <xdr:spPr>
        <a:xfrm rot="5400000">
          <a:off x="11642320" y="5923886"/>
          <a:ext cx="309836" cy="223718"/>
        </a:xfrm>
        <a:prstGeom prst="triangl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12</xdr:col>
      <xdr:colOff>322188</xdr:colOff>
      <xdr:row>27</xdr:row>
      <xdr:rowOff>167188</xdr:rowOff>
    </xdr:from>
    <xdr:to>
      <xdr:col>14</xdr:col>
      <xdr:colOff>21772</xdr:colOff>
      <xdr:row>29</xdr:row>
      <xdr:rowOff>54428</xdr:rowOff>
    </xdr:to>
    <xdr:sp macro="" textlink="">
      <xdr:nvSpPr>
        <xdr:cNvPr id="133" name="TextBox 155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11885538" y="5567863"/>
          <a:ext cx="1156909" cy="2872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/>
            <a:t>Perinatal death</a:t>
          </a:r>
        </a:p>
      </xdr:txBody>
    </xdr:sp>
    <xdr:clientData/>
  </xdr:twoCellAnchor>
  <xdr:twoCellAnchor>
    <xdr:from>
      <xdr:col>12</xdr:col>
      <xdr:colOff>345748</xdr:colOff>
      <xdr:row>29</xdr:row>
      <xdr:rowOff>80102</xdr:rowOff>
    </xdr:from>
    <xdr:to>
      <xdr:col>13</xdr:col>
      <xdr:colOff>418379</xdr:colOff>
      <xdr:row>30</xdr:row>
      <xdr:rowOff>161158</xdr:rowOff>
    </xdr:to>
    <xdr:sp macro="" textlink="">
      <xdr:nvSpPr>
        <xdr:cNvPr id="134" name="TextBox 156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11909098" y="5880827"/>
          <a:ext cx="739381" cy="28108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/>
            <a:t>Survival</a:t>
          </a:r>
        </a:p>
      </xdr:txBody>
    </xdr:sp>
    <xdr:clientData/>
  </xdr:twoCellAnchor>
  <xdr:twoCellAnchor>
    <xdr:from>
      <xdr:col>8</xdr:col>
      <xdr:colOff>259429</xdr:colOff>
      <xdr:row>25</xdr:row>
      <xdr:rowOff>152379</xdr:rowOff>
    </xdr:from>
    <xdr:to>
      <xdr:col>10</xdr:col>
      <xdr:colOff>150362</xdr:colOff>
      <xdr:row>29</xdr:row>
      <xdr:rowOff>32657</xdr:rowOff>
    </xdr:to>
    <xdr:grpSp>
      <xdr:nvGrpSpPr>
        <xdr:cNvPr id="135" name="Group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GrpSpPr/>
      </xdr:nvGrpSpPr>
      <xdr:grpSpPr>
        <a:xfrm>
          <a:off x="9885452" y="5203515"/>
          <a:ext cx="1247524" cy="688460"/>
          <a:chOff x="3759713" y="4293323"/>
          <a:chExt cx="1503575" cy="1602308"/>
        </a:xfrm>
      </xdr:grpSpPr>
      <xdr:grpSp>
        <xdr:nvGrpSpPr>
          <xdr:cNvPr id="136" name="Group 135">
            <a:extLst>
              <a:ext uri="{FF2B5EF4-FFF2-40B4-BE49-F238E27FC236}">
                <a16:creationId xmlns:a16="http://schemas.microsoft.com/office/drawing/2014/main" id="{00000000-0008-0000-0000-000088000000}"/>
              </a:ext>
            </a:extLst>
          </xdr:cNvPr>
          <xdr:cNvGrpSpPr/>
        </xdr:nvGrpSpPr>
        <xdr:grpSpPr>
          <a:xfrm>
            <a:off x="4150925" y="4293323"/>
            <a:ext cx="1112363" cy="1602308"/>
            <a:chOff x="4150925" y="4293323"/>
            <a:chExt cx="906544" cy="1602308"/>
          </a:xfrm>
        </xdr:grpSpPr>
        <xdr:cxnSp macro="">
          <xdr:nvCxnSpPr>
            <xdr:cNvPr id="139" name="Straight Arrow Connector 138">
              <a:extLst>
                <a:ext uri="{FF2B5EF4-FFF2-40B4-BE49-F238E27FC236}">
                  <a16:creationId xmlns:a16="http://schemas.microsoft.com/office/drawing/2014/main" id="{00000000-0008-0000-0000-00008B000000}"/>
                </a:ext>
              </a:extLst>
            </xdr:cNvPr>
            <xdr:cNvCxnSpPr/>
          </xdr:nvCxnSpPr>
          <xdr:spPr>
            <a:xfrm>
              <a:off x="4150925" y="4293323"/>
              <a:ext cx="904973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40" name="Straight Arrow Connector 139">
              <a:extLst>
                <a:ext uri="{FF2B5EF4-FFF2-40B4-BE49-F238E27FC236}">
                  <a16:creationId xmlns:a16="http://schemas.microsoft.com/office/drawing/2014/main" id="{00000000-0008-0000-0000-00008C000000}"/>
                </a:ext>
              </a:extLst>
            </xdr:cNvPr>
            <xdr:cNvCxnSpPr/>
          </xdr:nvCxnSpPr>
          <xdr:spPr>
            <a:xfrm>
              <a:off x="4152496" y="5895631"/>
              <a:ext cx="904973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37" name="Straight Connector 136">
            <a:extLst>
              <a:ext uri="{FF2B5EF4-FFF2-40B4-BE49-F238E27FC236}">
                <a16:creationId xmlns:a16="http://schemas.microsoft.com/office/drawing/2014/main" id="{00000000-0008-0000-0000-000089000000}"/>
              </a:ext>
            </a:extLst>
          </xdr:cNvPr>
          <xdr:cNvCxnSpPr/>
        </xdr:nvCxnSpPr>
        <xdr:spPr>
          <a:xfrm>
            <a:off x="4150925" y="4293323"/>
            <a:ext cx="0" cy="1602308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8" name="Straight Connector 137">
            <a:extLst>
              <a:ext uri="{FF2B5EF4-FFF2-40B4-BE49-F238E27FC236}">
                <a16:creationId xmlns:a16="http://schemas.microsoft.com/office/drawing/2014/main" id="{00000000-0008-0000-0000-00008A000000}"/>
              </a:ext>
            </a:extLst>
          </xdr:cNvPr>
          <xdr:cNvCxnSpPr/>
        </xdr:nvCxnSpPr>
        <xdr:spPr>
          <a:xfrm flipH="1">
            <a:off x="3759713" y="5085175"/>
            <a:ext cx="391213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464875</xdr:colOff>
      <xdr:row>24</xdr:row>
      <xdr:rowOff>113714</xdr:rowOff>
    </xdr:from>
    <xdr:to>
      <xdr:col>10</xdr:col>
      <xdr:colOff>203324</xdr:colOff>
      <xdr:row>26</xdr:row>
      <xdr:rowOff>2033</xdr:rowOff>
    </xdr:to>
    <xdr:sp macro="" textlink="">
      <xdr:nvSpPr>
        <xdr:cNvPr id="141" name="TextBox 36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9304075" y="4914314"/>
          <a:ext cx="1110049" cy="2883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Early</a:t>
          </a:r>
        </a:p>
      </xdr:txBody>
    </xdr:sp>
    <xdr:clientData/>
  </xdr:twoCellAnchor>
  <xdr:twoCellAnchor>
    <xdr:from>
      <xdr:col>8</xdr:col>
      <xdr:colOff>529224</xdr:colOff>
      <xdr:row>27</xdr:row>
      <xdr:rowOff>179026</xdr:rowOff>
    </xdr:from>
    <xdr:to>
      <xdr:col>10</xdr:col>
      <xdr:colOff>174900</xdr:colOff>
      <xdr:row>29</xdr:row>
      <xdr:rowOff>67345</xdr:rowOff>
    </xdr:to>
    <xdr:sp macro="" textlink="">
      <xdr:nvSpPr>
        <xdr:cNvPr id="142" name="TextBox 37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9368424" y="5579701"/>
          <a:ext cx="1017276" cy="2883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Late</a:t>
          </a:r>
        </a:p>
      </xdr:txBody>
    </xdr:sp>
    <xdr:clientData/>
  </xdr:twoCellAnchor>
  <xdr:twoCellAnchor>
    <xdr:from>
      <xdr:col>10</xdr:col>
      <xdr:colOff>155429</xdr:colOff>
      <xdr:row>25</xdr:row>
      <xdr:rowOff>32099</xdr:rowOff>
    </xdr:from>
    <xdr:to>
      <xdr:col>10</xdr:col>
      <xdr:colOff>466514</xdr:colOff>
      <xdr:row>26</xdr:row>
      <xdr:rowOff>128387</xdr:rowOff>
    </xdr:to>
    <xdr:sp macro="" textlink="">
      <xdr:nvSpPr>
        <xdr:cNvPr id="143" name="Oval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/>
      </xdr:nvSpPr>
      <xdr:spPr>
        <a:xfrm>
          <a:off x="10366229" y="5032724"/>
          <a:ext cx="311085" cy="296313"/>
        </a:xfrm>
        <a:prstGeom prst="ellipse">
          <a:avLst/>
        </a:prstGeom>
        <a:noFill/>
        <a:ln w="2857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10</xdr:col>
      <xdr:colOff>157000</xdr:colOff>
      <xdr:row>28</xdr:row>
      <xdr:rowOff>126282</xdr:rowOff>
    </xdr:from>
    <xdr:to>
      <xdr:col>10</xdr:col>
      <xdr:colOff>468085</xdr:colOff>
      <xdr:row>30</xdr:row>
      <xdr:rowOff>26627</xdr:rowOff>
    </xdr:to>
    <xdr:sp macro="" textlink="">
      <xdr:nvSpPr>
        <xdr:cNvPr id="144" name="Oval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/>
      </xdr:nvSpPr>
      <xdr:spPr>
        <a:xfrm>
          <a:off x="10367800" y="5726982"/>
          <a:ext cx="311085" cy="300395"/>
        </a:xfrm>
        <a:prstGeom prst="ellipse">
          <a:avLst/>
        </a:prstGeom>
        <a:noFill/>
        <a:ln w="2857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8</xdr:col>
      <xdr:colOff>259429</xdr:colOff>
      <xdr:row>18</xdr:row>
      <xdr:rowOff>152379</xdr:rowOff>
    </xdr:from>
    <xdr:to>
      <xdr:col>10</xdr:col>
      <xdr:colOff>150362</xdr:colOff>
      <xdr:row>22</xdr:row>
      <xdr:rowOff>21771</xdr:rowOff>
    </xdr:to>
    <xdr:grpSp>
      <xdr:nvGrpSpPr>
        <xdr:cNvPr id="145" name="Group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GrpSpPr/>
      </xdr:nvGrpSpPr>
      <xdr:grpSpPr>
        <a:xfrm>
          <a:off x="9885452" y="3789197"/>
          <a:ext cx="1247524" cy="677574"/>
          <a:chOff x="3759713" y="4293323"/>
          <a:chExt cx="1503575" cy="1602308"/>
        </a:xfrm>
      </xdr:grpSpPr>
      <xdr:grpSp>
        <xdr:nvGrpSpPr>
          <xdr:cNvPr id="146" name="Group 145">
            <a:extLst>
              <a:ext uri="{FF2B5EF4-FFF2-40B4-BE49-F238E27FC236}">
                <a16:creationId xmlns:a16="http://schemas.microsoft.com/office/drawing/2014/main" id="{00000000-0008-0000-0000-000092000000}"/>
              </a:ext>
            </a:extLst>
          </xdr:cNvPr>
          <xdr:cNvGrpSpPr/>
        </xdr:nvGrpSpPr>
        <xdr:grpSpPr>
          <a:xfrm>
            <a:off x="4150925" y="4293323"/>
            <a:ext cx="1112363" cy="1602308"/>
            <a:chOff x="4150925" y="4293323"/>
            <a:chExt cx="906544" cy="1602308"/>
          </a:xfrm>
        </xdr:grpSpPr>
        <xdr:cxnSp macro="">
          <xdr:nvCxnSpPr>
            <xdr:cNvPr id="149" name="Straight Arrow Connector 148">
              <a:extLst>
                <a:ext uri="{FF2B5EF4-FFF2-40B4-BE49-F238E27FC236}">
                  <a16:creationId xmlns:a16="http://schemas.microsoft.com/office/drawing/2014/main" id="{00000000-0008-0000-0000-000095000000}"/>
                </a:ext>
              </a:extLst>
            </xdr:cNvPr>
            <xdr:cNvCxnSpPr/>
          </xdr:nvCxnSpPr>
          <xdr:spPr>
            <a:xfrm>
              <a:off x="4150925" y="4293323"/>
              <a:ext cx="904973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50" name="Straight Arrow Connector 149">
              <a:extLst>
                <a:ext uri="{FF2B5EF4-FFF2-40B4-BE49-F238E27FC236}">
                  <a16:creationId xmlns:a16="http://schemas.microsoft.com/office/drawing/2014/main" id="{00000000-0008-0000-0000-000096000000}"/>
                </a:ext>
              </a:extLst>
            </xdr:cNvPr>
            <xdr:cNvCxnSpPr/>
          </xdr:nvCxnSpPr>
          <xdr:spPr>
            <a:xfrm>
              <a:off x="4152496" y="5895631"/>
              <a:ext cx="904973" cy="0"/>
            </a:xfrm>
            <a:prstGeom prst="straightConnector1">
              <a:avLst/>
            </a:prstGeom>
            <a:ln>
              <a:solidFill>
                <a:schemeClr val="tx1"/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47" name="Straight Connector 146">
            <a:extLst>
              <a:ext uri="{FF2B5EF4-FFF2-40B4-BE49-F238E27FC236}">
                <a16:creationId xmlns:a16="http://schemas.microsoft.com/office/drawing/2014/main" id="{00000000-0008-0000-0000-000093000000}"/>
              </a:ext>
            </a:extLst>
          </xdr:cNvPr>
          <xdr:cNvCxnSpPr/>
        </xdr:nvCxnSpPr>
        <xdr:spPr>
          <a:xfrm>
            <a:off x="4150925" y="4293323"/>
            <a:ext cx="0" cy="1602308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8" name="Straight Connector 147">
            <a:extLst>
              <a:ext uri="{FF2B5EF4-FFF2-40B4-BE49-F238E27FC236}">
                <a16:creationId xmlns:a16="http://schemas.microsoft.com/office/drawing/2014/main" id="{00000000-0008-0000-0000-000094000000}"/>
              </a:ext>
            </a:extLst>
          </xdr:cNvPr>
          <xdr:cNvCxnSpPr/>
        </xdr:nvCxnSpPr>
        <xdr:spPr>
          <a:xfrm flipH="1">
            <a:off x="3759713" y="5218700"/>
            <a:ext cx="391213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486649</xdr:colOff>
      <xdr:row>17</xdr:row>
      <xdr:rowOff>113713</xdr:rowOff>
    </xdr:from>
    <xdr:to>
      <xdr:col>10</xdr:col>
      <xdr:colOff>225098</xdr:colOff>
      <xdr:row>19</xdr:row>
      <xdr:rowOff>2032</xdr:rowOff>
    </xdr:to>
    <xdr:sp macro="" textlink="">
      <xdr:nvSpPr>
        <xdr:cNvPr id="151" name="TextBox 36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9325849" y="3514138"/>
          <a:ext cx="1110049" cy="2883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Early</a:t>
          </a:r>
        </a:p>
      </xdr:txBody>
    </xdr:sp>
    <xdr:clientData/>
  </xdr:twoCellAnchor>
  <xdr:twoCellAnchor>
    <xdr:from>
      <xdr:col>8</xdr:col>
      <xdr:colOff>518338</xdr:colOff>
      <xdr:row>21</xdr:row>
      <xdr:rowOff>157253</xdr:rowOff>
    </xdr:from>
    <xdr:to>
      <xdr:col>10</xdr:col>
      <xdr:colOff>164014</xdr:colOff>
      <xdr:row>23</xdr:row>
      <xdr:rowOff>45572</xdr:rowOff>
    </xdr:to>
    <xdr:sp macro="" textlink="">
      <xdr:nvSpPr>
        <xdr:cNvPr id="152" name="TextBox 37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9357538" y="4357778"/>
          <a:ext cx="1017276" cy="2883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Late</a:t>
          </a:r>
        </a:p>
      </xdr:txBody>
    </xdr:sp>
    <xdr:clientData/>
  </xdr:twoCellAnchor>
  <xdr:twoCellAnchor>
    <xdr:from>
      <xdr:col>10</xdr:col>
      <xdr:colOff>155429</xdr:colOff>
      <xdr:row>18</xdr:row>
      <xdr:rowOff>32099</xdr:rowOff>
    </xdr:from>
    <xdr:to>
      <xdr:col>10</xdr:col>
      <xdr:colOff>466514</xdr:colOff>
      <xdr:row>19</xdr:row>
      <xdr:rowOff>128387</xdr:rowOff>
    </xdr:to>
    <xdr:sp macro="" textlink="">
      <xdr:nvSpPr>
        <xdr:cNvPr id="153" name="Oval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/>
      </xdr:nvSpPr>
      <xdr:spPr>
        <a:xfrm>
          <a:off x="10366229" y="3632549"/>
          <a:ext cx="311085" cy="296313"/>
        </a:xfrm>
        <a:prstGeom prst="ellipse">
          <a:avLst/>
        </a:prstGeom>
        <a:noFill/>
        <a:ln w="2857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10</xdr:col>
      <xdr:colOff>157000</xdr:colOff>
      <xdr:row>21</xdr:row>
      <xdr:rowOff>137168</xdr:rowOff>
    </xdr:from>
    <xdr:to>
      <xdr:col>10</xdr:col>
      <xdr:colOff>468085</xdr:colOff>
      <xdr:row>23</xdr:row>
      <xdr:rowOff>37513</xdr:rowOff>
    </xdr:to>
    <xdr:sp macro="" textlink="">
      <xdr:nvSpPr>
        <xdr:cNvPr id="154" name="Oval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/>
      </xdr:nvSpPr>
      <xdr:spPr>
        <a:xfrm>
          <a:off x="10367800" y="4337693"/>
          <a:ext cx="311085" cy="300395"/>
        </a:xfrm>
        <a:prstGeom prst="ellipse">
          <a:avLst/>
        </a:prstGeom>
        <a:noFill/>
        <a:ln w="2857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2</xdr:col>
      <xdr:colOff>709700</xdr:colOff>
      <xdr:row>11</xdr:row>
      <xdr:rowOff>130011</xdr:rowOff>
    </xdr:from>
    <xdr:to>
      <xdr:col>3</xdr:col>
      <xdr:colOff>88888</xdr:colOff>
      <xdr:row>13</xdr:row>
      <xdr:rowOff>1746</xdr:rowOff>
    </xdr:to>
    <xdr:sp macro="" textlink="">
      <xdr:nvSpPr>
        <xdr:cNvPr id="157" name="Rectangle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/>
      </xdr:nvSpPr>
      <xdr:spPr>
        <a:xfrm>
          <a:off x="5824336" y="2289011"/>
          <a:ext cx="245097" cy="264280"/>
        </a:xfrm>
        <a:prstGeom prst="rect">
          <a:avLst/>
        </a:prstGeom>
        <a:noFill/>
        <a:ln w="285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1</xdr:col>
      <xdr:colOff>960582</xdr:colOff>
      <xdr:row>11</xdr:row>
      <xdr:rowOff>37343</xdr:rowOff>
    </xdr:from>
    <xdr:to>
      <xdr:col>2</xdr:col>
      <xdr:colOff>860273</xdr:colOff>
      <xdr:row>19</xdr:row>
      <xdr:rowOff>107452</xdr:rowOff>
    </xdr:to>
    <xdr:sp macro="" textlink="">
      <xdr:nvSpPr>
        <xdr:cNvPr id="158" name="TextBox 4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5001491" y="2196343"/>
          <a:ext cx="973418" cy="46265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Pregnant women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1"/>
  <sheetViews>
    <sheetView tabSelected="1" zoomScale="66" zoomScaleNormal="66" zoomScalePageLayoutView="130" workbookViewId="0">
      <selection activeCell="O8" sqref="O8"/>
    </sheetView>
  </sheetViews>
  <sheetFormatPr defaultColWidth="8.875" defaultRowHeight="15.75" x14ac:dyDescent="0.25"/>
  <cols>
    <col min="1" max="1" width="53.125" customWidth="1"/>
    <col min="2" max="2" width="14.125" bestFit="1" customWidth="1"/>
    <col min="3" max="3" width="11.375" bestFit="1" customWidth="1"/>
    <col min="5" max="5" width="11.875" bestFit="1" customWidth="1"/>
    <col min="8" max="8" width="8.875" style="4"/>
    <col min="12" max="13" width="8.875" style="7"/>
    <col min="14" max="14" width="10.375" customWidth="1"/>
    <col min="15" max="15" width="13.75" style="19" customWidth="1"/>
    <col min="16" max="16" width="15.25" style="24" customWidth="1"/>
    <col min="17" max="17" width="11.875" style="34" customWidth="1"/>
  </cols>
  <sheetData>
    <row r="1" spans="1:17" x14ac:dyDescent="0.25">
      <c r="A1" s="8" t="s">
        <v>1</v>
      </c>
      <c r="B1" s="9"/>
      <c r="C1" t="s">
        <v>27</v>
      </c>
    </row>
    <row r="2" spans="1:17" x14ac:dyDescent="0.25">
      <c r="A2" s="10" t="s">
        <v>26</v>
      </c>
      <c r="B2" s="11">
        <v>14523</v>
      </c>
      <c r="C2" s="11">
        <v>14523</v>
      </c>
      <c r="O2" s="51" t="s">
        <v>29</v>
      </c>
      <c r="P2" s="48" t="s">
        <v>28</v>
      </c>
    </row>
    <row r="3" spans="1:17" x14ac:dyDescent="0.25">
      <c r="A3" s="10" t="s">
        <v>8</v>
      </c>
      <c r="B3" s="12">
        <v>0.6</v>
      </c>
      <c r="O3" s="52"/>
      <c r="P3" s="49"/>
    </row>
    <row r="4" spans="1:17" x14ac:dyDescent="0.25">
      <c r="A4" s="10" t="s">
        <v>7</v>
      </c>
      <c r="B4" s="13">
        <v>0.15</v>
      </c>
      <c r="E4" s="26"/>
      <c r="O4" s="52"/>
      <c r="P4" s="49"/>
    </row>
    <row r="5" spans="1:17" x14ac:dyDescent="0.25">
      <c r="A5" s="10" t="s">
        <v>10</v>
      </c>
      <c r="B5" s="13">
        <v>0.19</v>
      </c>
      <c r="O5" s="51" t="s">
        <v>30</v>
      </c>
      <c r="P5" s="48" t="s">
        <v>31</v>
      </c>
    </row>
    <row r="6" spans="1:17" x14ac:dyDescent="0.25">
      <c r="A6" s="10" t="s">
        <v>11</v>
      </c>
      <c r="B6" s="14">
        <v>0.09</v>
      </c>
      <c r="O6" s="52"/>
      <c r="P6" s="49"/>
    </row>
    <row r="7" spans="1:17" x14ac:dyDescent="0.25">
      <c r="A7" s="10" t="s">
        <v>9</v>
      </c>
      <c r="B7" s="14">
        <v>0.55000000000000004</v>
      </c>
      <c r="O7" s="52"/>
      <c r="P7" s="50"/>
      <c r="Q7" s="39" t="s">
        <v>18</v>
      </c>
    </row>
    <row r="8" spans="1:17" x14ac:dyDescent="0.25">
      <c r="A8" s="10" t="s">
        <v>12</v>
      </c>
      <c r="B8" s="13">
        <v>0.379</v>
      </c>
      <c r="H8" s="32">
        <f>L8*O8+L11*O11</f>
        <v>0.379</v>
      </c>
      <c r="I8" s="21">
        <f>L8*Q8+L11*Q11</f>
        <v>0</v>
      </c>
      <c r="L8" s="54">
        <f>B8</f>
        <v>0.379</v>
      </c>
      <c r="O8" s="35">
        <f>$B$24</f>
        <v>1</v>
      </c>
      <c r="P8" s="36">
        <f>L8*H11*C14</f>
        <v>825.63254999999992</v>
      </c>
      <c r="Q8" s="37">
        <v>0</v>
      </c>
    </row>
    <row r="9" spans="1:17" x14ac:dyDescent="0.25">
      <c r="A9" s="10" t="s">
        <v>15</v>
      </c>
      <c r="B9" s="13">
        <v>7.5999999999999998E-2</v>
      </c>
      <c r="O9" s="35"/>
      <c r="P9" s="36"/>
      <c r="Q9" s="38"/>
    </row>
    <row r="10" spans="1:17" x14ac:dyDescent="0.25">
      <c r="A10" s="10" t="s">
        <v>13</v>
      </c>
      <c r="B10" s="14">
        <v>0.1</v>
      </c>
      <c r="D10" s="29">
        <f>H11*H8+H14*H13</f>
        <v>0.12144999999999999</v>
      </c>
      <c r="E10" s="21">
        <f>H11*I8+H14*I13</f>
        <v>0</v>
      </c>
      <c r="O10" s="35"/>
      <c r="P10" s="36"/>
      <c r="Q10" s="38"/>
    </row>
    <row r="11" spans="1:17" x14ac:dyDescent="0.25">
      <c r="A11" s="10" t="s">
        <v>14</v>
      </c>
      <c r="B11" s="13">
        <v>0.32</v>
      </c>
      <c r="H11" s="54">
        <f>B4</f>
        <v>0.15</v>
      </c>
      <c r="I11" s="7"/>
      <c r="L11" s="54">
        <f>1-B8</f>
        <v>0.621</v>
      </c>
      <c r="O11" s="35">
        <v>0</v>
      </c>
      <c r="P11" s="36">
        <f>L11*H11*C14</f>
        <v>1352.81745</v>
      </c>
      <c r="Q11" s="38">
        <v>0</v>
      </c>
    </row>
    <row r="12" spans="1:17" x14ac:dyDescent="0.25">
      <c r="A12" s="10" t="s">
        <v>6</v>
      </c>
      <c r="B12" s="16">
        <v>-3</v>
      </c>
      <c r="E12" s="7"/>
      <c r="F12" s="7"/>
      <c r="H12" s="7"/>
      <c r="O12" s="35"/>
      <c r="P12" s="36"/>
      <c r="Q12" s="38"/>
    </row>
    <row r="13" spans="1:17" x14ac:dyDescent="0.25">
      <c r="A13" s="10"/>
      <c r="B13" s="16"/>
      <c r="H13" s="33">
        <f>L13*O13+L16*O16</f>
        <v>7.5999999999999998E-2</v>
      </c>
      <c r="I13" s="21">
        <f>L13*Q13+L16*Q16</f>
        <v>0</v>
      </c>
      <c r="L13" s="54">
        <f>B9</f>
        <v>7.5999999999999998E-2</v>
      </c>
      <c r="O13" s="35">
        <f>$B$24</f>
        <v>1</v>
      </c>
      <c r="P13" s="36">
        <f>PRODUCT(L13,H14,C14)</f>
        <v>938.18579999999986</v>
      </c>
      <c r="Q13" s="38">
        <v>0</v>
      </c>
    </row>
    <row r="14" spans="1:17" x14ac:dyDescent="0.25">
      <c r="A14" s="15" t="s">
        <v>5</v>
      </c>
      <c r="B14" s="16"/>
      <c r="C14" s="53">
        <f>B2</f>
        <v>14523</v>
      </c>
      <c r="E14" s="7"/>
      <c r="F14" s="7"/>
      <c r="H14" s="54">
        <f>1-B4</f>
        <v>0.85</v>
      </c>
      <c r="I14" s="7"/>
      <c r="O14" s="35"/>
      <c r="P14" s="36"/>
      <c r="Q14" s="38"/>
    </row>
    <row r="15" spans="1:17" x14ac:dyDescent="0.25">
      <c r="A15" s="10" t="s">
        <v>22</v>
      </c>
      <c r="B15" s="40">
        <v>60000</v>
      </c>
      <c r="O15" s="35"/>
      <c r="P15" s="36"/>
      <c r="Q15" s="38"/>
    </row>
    <row r="16" spans="1:17" x14ac:dyDescent="0.25">
      <c r="A16" s="10" t="s">
        <v>23</v>
      </c>
      <c r="B16" s="41">
        <v>3.65</v>
      </c>
      <c r="L16" s="54">
        <f>1-B9</f>
        <v>0.92400000000000004</v>
      </c>
      <c r="O16" s="35">
        <v>0</v>
      </c>
      <c r="P16" s="36">
        <f>PRODUCT(L16,H14,C14)</f>
        <v>11406.3642</v>
      </c>
      <c r="Q16" s="38">
        <v>0</v>
      </c>
    </row>
    <row r="17" spans="1:17" x14ac:dyDescent="0.25">
      <c r="A17" s="10" t="s">
        <v>24</v>
      </c>
      <c r="B17" s="41">
        <v>2</v>
      </c>
      <c r="O17" s="35"/>
      <c r="P17" s="36"/>
      <c r="Q17" s="38"/>
    </row>
    <row r="18" spans="1:17" x14ac:dyDescent="0.25">
      <c r="A18" s="10" t="s">
        <v>25</v>
      </c>
      <c r="B18" s="42">
        <f>B15/C2</f>
        <v>4.1313778145011364</v>
      </c>
      <c r="C18" s="3"/>
      <c r="H18" s="32">
        <f>J20*J18+J22*J21</f>
        <v>0.19900000000000001</v>
      </c>
      <c r="I18" s="21">
        <f>J20*K18+J22*K21</f>
        <v>6.7813778145011359</v>
      </c>
      <c r="J18" s="31">
        <f>L18*O19+L20*O20</f>
        <v>0.1</v>
      </c>
      <c r="K18" s="21">
        <f>L18*Q19+L20*Q20</f>
        <v>6.7813778145011367</v>
      </c>
      <c r="L18" s="55">
        <f>B10</f>
        <v>0.1</v>
      </c>
      <c r="O18" s="35"/>
      <c r="P18" s="36"/>
      <c r="Q18" s="38"/>
    </row>
    <row r="19" spans="1:17" x14ac:dyDescent="0.25">
      <c r="A19" s="15"/>
      <c r="B19" s="13"/>
      <c r="C19" s="2"/>
      <c r="O19" s="35">
        <f>$B$24</f>
        <v>1</v>
      </c>
      <c r="P19" s="36">
        <f>PRODUCT(L18,J20,H22,F25,C30)</f>
        <v>91.059210000000007</v>
      </c>
      <c r="Q19" s="38">
        <f>$B$16+$B$17+$B$12+$B$18</f>
        <v>6.7813778145011367</v>
      </c>
    </row>
    <row r="20" spans="1:17" x14ac:dyDescent="0.25">
      <c r="A20" s="15" t="s">
        <v>2</v>
      </c>
      <c r="B20" s="13"/>
      <c r="C20" s="2"/>
      <c r="F20" s="29">
        <f>H22*H18+H28*H25</f>
        <v>9.9370000000000014E-2</v>
      </c>
      <c r="G20" s="21">
        <f>H22*I18+H28*I25</f>
        <v>5.1613778145011366</v>
      </c>
      <c r="J20" s="55">
        <f>B7</f>
        <v>0.55000000000000004</v>
      </c>
      <c r="L20" s="55">
        <f>1-B10</f>
        <v>0.9</v>
      </c>
      <c r="O20" s="35">
        <v>0</v>
      </c>
      <c r="P20" s="36">
        <f>PRODUCT(L20,J20,H22,F25,C30)</f>
        <v>819.53289000000007</v>
      </c>
      <c r="Q20" s="38">
        <f>$B$16+$B$17+$B$12+$B$18</f>
        <v>6.7813778145011367</v>
      </c>
    </row>
    <row r="21" spans="1:17" x14ac:dyDescent="0.25">
      <c r="A21" s="10" t="s">
        <v>3</v>
      </c>
      <c r="B21" s="27">
        <f>SUM(P8+P13)</f>
        <v>1763.8183499999998</v>
      </c>
      <c r="J21" s="31">
        <f>L22*O22+L24*O24</f>
        <v>0.32</v>
      </c>
      <c r="K21" s="21">
        <f>L22*Q22+L24*Q24</f>
        <v>6.7813778145011359</v>
      </c>
      <c r="O21" s="35"/>
      <c r="P21" s="36"/>
      <c r="Q21" s="38"/>
    </row>
    <row r="22" spans="1:17" x14ac:dyDescent="0.25">
      <c r="A22" s="10" t="s">
        <v>4</v>
      </c>
      <c r="B22" s="27">
        <f>SUM(P19+P22+P25+P29+P32+P35)</f>
        <v>1465.8063900000002</v>
      </c>
      <c r="H22" s="55">
        <f>B5</f>
        <v>0.19</v>
      </c>
      <c r="J22" s="55">
        <f>1-B7</f>
        <v>0.44999999999999996</v>
      </c>
      <c r="L22" s="54">
        <f>B11</f>
        <v>0.32</v>
      </c>
      <c r="O22" s="35">
        <f>$B$24</f>
        <v>1</v>
      </c>
      <c r="P22" s="36">
        <f>PRODUCT(L22,J22,H22,F25,C30)</f>
        <v>238.40956800000001</v>
      </c>
      <c r="Q22" s="38">
        <f>$B$16+$B$17+$B$12+$B$18</f>
        <v>6.7813778145011367</v>
      </c>
    </row>
    <row r="23" spans="1:17" x14ac:dyDescent="0.25">
      <c r="A23" s="18" t="s">
        <v>0</v>
      </c>
      <c r="B23" s="28">
        <f>B21-B22</f>
        <v>298.01195999999959</v>
      </c>
      <c r="H23" s="6"/>
      <c r="O23" s="35"/>
      <c r="P23" s="36"/>
      <c r="Q23" s="38"/>
    </row>
    <row r="24" spans="1:17" x14ac:dyDescent="0.25">
      <c r="A24" s="25" t="s">
        <v>19</v>
      </c>
      <c r="B24" s="17">
        <v>1</v>
      </c>
      <c r="H24" s="7"/>
      <c r="J24" s="4"/>
      <c r="L24" s="54">
        <f>1-B11</f>
        <v>0.67999999999999994</v>
      </c>
      <c r="O24" s="35">
        <v>0</v>
      </c>
      <c r="P24" s="36">
        <f>PRODUCT(L24,J22,H22,F25,C30)</f>
        <v>506.62033199999985</v>
      </c>
      <c r="Q24" s="38">
        <f>$B$16+$B$17+$B$12+$B$18</f>
        <v>6.7813778145011367</v>
      </c>
    </row>
    <row r="25" spans="1:17" x14ac:dyDescent="0.25">
      <c r="A25" s="10" t="s">
        <v>16</v>
      </c>
      <c r="B25" s="43">
        <f>E26</f>
        <v>4.7493778145011367</v>
      </c>
      <c r="F25" s="56">
        <f>B3</f>
        <v>0.6</v>
      </c>
      <c r="H25" s="30">
        <f>J27*J25+J30*J28</f>
        <v>7.5999999999999998E-2</v>
      </c>
      <c r="I25" s="21">
        <f>J27*K25+J30*K28</f>
        <v>4.7813778145011367</v>
      </c>
      <c r="J25" s="31">
        <f>L25*O25+L27*O27</f>
        <v>7.5999999999999998E-2</v>
      </c>
      <c r="K25" s="21">
        <f>L25*Q25+L27*Q27</f>
        <v>4.7813778145011367</v>
      </c>
      <c r="L25" s="54">
        <f>B9</f>
        <v>7.5999999999999998E-2</v>
      </c>
      <c r="O25" s="35">
        <f>$B$24</f>
        <v>1</v>
      </c>
      <c r="P25" s="36">
        <f>PRODUCT(L25,J27,H28,F25,C30)</f>
        <v>295.03184040000008</v>
      </c>
      <c r="Q25" s="38">
        <f>$B$16+$B$12+$B$18</f>
        <v>4.7813778145011359</v>
      </c>
    </row>
    <row r="26" spans="1:17" x14ac:dyDescent="0.25">
      <c r="A26" s="44" t="s">
        <v>21</v>
      </c>
      <c r="B26" s="45">
        <f>IF(B24=1,(E26-E10)/(D26-D10),"")</f>
        <v>-231.451160550738</v>
      </c>
      <c r="D26" s="29">
        <f>F25*F20+F34*F32</f>
        <v>0.10093000000000002</v>
      </c>
      <c r="E26" s="22">
        <f>F25*G20+F34*G32</f>
        <v>4.7493778145011367</v>
      </c>
      <c r="F26" s="7"/>
      <c r="H26" s="6"/>
      <c r="O26" s="35"/>
      <c r="P26" s="36"/>
      <c r="Q26" s="38"/>
    </row>
    <row r="27" spans="1:17" x14ac:dyDescent="0.25">
      <c r="A27" s="44" t="s">
        <v>20</v>
      </c>
      <c r="B27" s="45" t="str">
        <f>IF(B24&gt;1,(E26-E10)/(D10-D26),"")</f>
        <v/>
      </c>
      <c r="J27" s="55">
        <f>B7</f>
        <v>0.55000000000000004</v>
      </c>
      <c r="L27" s="54">
        <f>1-B9</f>
        <v>0.92400000000000004</v>
      </c>
      <c r="O27" s="35">
        <v>0</v>
      </c>
      <c r="P27" s="36">
        <f>PRODUCT(L27,J27,H28,F25,C30)</f>
        <v>3586.9660596000012</v>
      </c>
      <c r="Q27" s="38">
        <f>$B$16+$B$12+$B$18</f>
        <v>4.7813778145011359</v>
      </c>
    </row>
    <row r="28" spans="1:17" x14ac:dyDescent="0.25">
      <c r="A28" s="46" t="s">
        <v>17</v>
      </c>
      <c r="B28" s="47">
        <f>B25*C2</f>
        <v>68975.214000000007</v>
      </c>
      <c r="H28" s="55">
        <f>1-B5</f>
        <v>0.81</v>
      </c>
      <c r="J28" s="31">
        <f>L29*O29+L30*O30</f>
        <v>7.5999999999999998E-2</v>
      </c>
      <c r="K28" s="21">
        <f>L29*Q29+L30*Q30</f>
        <v>4.7813778145011367</v>
      </c>
      <c r="O28" s="35"/>
      <c r="P28" s="36"/>
      <c r="Q28" s="38"/>
    </row>
    <row r="29" spans="1:17" x14ac:dyDescent="0.25">
      <c r="E29" s="7"/>
      <c r="F29" s="7"/>
      <c r="L29" s="54">
        <f>B9</f>
        <v>7.5999999999999998E-2</v>
      </c>
      <c r="O29" s="35">
        <f>$B$24</f>
        <v>1</v>
      </c>
      <c r="P29" s="36">
        <f>PRODUCT(L29,J30,H28,F25,C30)</f>
        <v>241.3896876</v>
      </c>
      <c r="Q29" s="38">
        <f>$B$16+$B$12+$B$18</f>
        <v>4.7813778145011359</v>
      </c>
    </row>
    <row r="30" spans="1:17" x14ac:dyDescent="0.25">
      <c r="B30" s="1"/>
      <c r="C30" s="53">
        <f>B2</f>
        <v>14523</v>
      </c>
      <c r="J30" s="55">
        <f>1-B7</f>
        <v>0.44999999999999996</v>
      </c>
      <c r="L30" s="54">
        <f>1-B9</f>
        <v>0.92400000000000004</v>
      </c>
      <c r="O30" s="35">
        <v>0</v>
      </c>
      <c r="P30" s="36">
        <f>PRODUCT(L30,J30,H28,F25,C30)</f>
        <v>2934.7904124000006</v>
      </c>
      <c r="Q30" s="38">
        <f>$B$16+$B$12+$B$18</f>
        <v>4.7813778145011359</v>
      </c>
    </row>
    <row r="31" spans="1:17" x14ac:dyDescent="0.25">
      <c r="A31" s="1"/>
      <c r="B31" s="1"/>
      <c r="H31" s="32">
        <f>K32*O32+K34*O34</f>
        <v>0.379</v>
      </c>
      <c r="I31" s="21">
        <f>K32*Q32+K34*Q34</f>
        <v>4.1313778145011364</v>
      </c>
      <c r="J31" s="20"/>
      <c r="O31" s="35"/>
      <c r="P31" s="36"/>
      <c r="Q31" s="38"/>
    </row>
    <row r="32" spans="1:17" x14ac:dyDescent="0.25">
      <c r="F32" s="29">
        <f>H33*H31+H36*H35</f>
        <v>0.10327</v>
      </c>
      <c r="G32" s="21">
        <f>H33*I31+H36*I35</f>
        <v>4.1313778145011364</v>
      </c>
      <c r="K32" s="58">
        <f>B8</f>
        <v>0.379</v>
      </c>
      <c r="L32" s="58"/>
      <c r="O32" s="35">
        <f>$B$24</f>
        <v>1</v>
      </c>
      <c r="P32" s="36">
        <f>PRODUCT(K32,H33,F34,C30)</f>
        <v>198.15181200000004</v>
      </c>
      <c r="Q32" s="38">
        <f>$B$18</f>
        <v>4.1313778145011364</v>
      </c>
    </row>
    <row r="33" spans="6:17" x14ac:dyDescent="0.25">
      <c r="H33" s="57">
        <f>B6</f>
        <v>0.09</v>
      </c>
      <c r="I33" s="58"/>
      <c r="J33" s="4"/>
      <c r="O33" s="35"/>
      <c r="P33" s="36"/>
      <c r="Q33" s="38"/>
    </row>
    <row r="34" spans="6:17" x14ac:dyDescent="0.25">
      <c r="F34" s="56">
        <f>1-B3</f>
        <v>0.4</v>
      </c>
      <c r="H34" s="5"/>
      <c r="K34" s="58">
        <f>1-B8</f>
        <v>0.621</v>
      </c>
      <c r="L34" s="58"/>
      <c r="O34" s="35">
        <v>0</v>
      </c>
      <c r="P34" s="36">
        <f>PRODUCT(K34,H33,F34,C30)</f>
        <v>324.67618800000002</v>
      </c>
      <c r="Q34" s="38">
        <f>$B$18</f>
        <v>4.1313778145011364</v>
      </c>
    </row>
    <row r="35" spans="6:17" x14ac:dyDescent="0.25">
      <c r="H35" s="32">
        <f>K36*O35+K38*O37</f>
        <v>7.5999999999999998E-2</v>
      </c>
      <c r="I35" s="21">
        <f>K36*Q35+K38*Q37</f>
        <v>4.1313778145011364</v>
      </c>
      <c r="J35" s="20"/>
      <c r="O35" s="35">
        <f>$B$24</f>
        <v>1</v>
      </c>
      <c r="P35" s="36">
        <f>PRODUCT(K36,H36,F34,C30)</f>
        <v>401.76427200000001</v>
      </c>
      <c r="Q35" s="38">
        <f>$B$18</f>
        <v>4.1313778145011364</v>
      </c>
    </row>
    <row r="36" spans="6:17" x14ac:dyDescent="0.25">
      <c r="H36" s="57">
        <f>1-B6</f>
        <v>0.91</v>
      </c>
      <c r="I36" s="58"/>
      <c r="J36" s="4"/>
      <c r="K36" s="58">
        <f>B9</f>
        <v>7.5999999999999998E-2</v>
      </c>
      <c r="L36" s="58"/>
      <c r="O36" s="35"/>
      <c r="P36" s="36"/>
      <c r="Q36" s="38"/>
    </row>
    <row r="37" spans="6:17" x14ac:dyDescent="0.25">
      <c r="O37" s="35">
        <v>0</v>
      </c>
      <c r="P37" s="36">
        <f>PRODUCT(K38,H36,F34,C30)</f>
        <v>4884.607728</v>
      </c>
      <c r="Q37" s="38">
        <f>$B$18</f>
        <v>4.1313778145011364</v>
      </c>
    </row>
    <row r="38" spans="6:17" x14ac:dyDescent="0.25">
      <c r="K38" s="58">
        <f>1-B9</f>
        <v>0.92400000000000004</v>
      </c>
      <c r="L38" s="58"/>
    </row>
    <row r="51" spans="2:2" x14ac:dyDescent="0.25">
      <c r="B51" s="23"/>
    </row>
  </sheetData>
  <mergeCells count="10">
    <mergeCell ref="P2:P4"/>
    <mergeCell ref="P5:P7"/>
    <mergeCell ref="O2:O4"/>
    <mergeCell ref="O5:O7"/>
    <mergeCell ref="K34:L34"/>
    <mergeCell ref="H36:I36"/>
    <mergeCell ref="K36:L36"/>
    <mergeCell ref="K38:L38"/>
    <mergeCell ref="K32:L32"/>
    <mergeCell ref="H33:I3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Syphilis Screening Model</vt:lpstr>
    </vt:vector>
  </TitlesOfParts>
  <Company>Self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L Washington</dc:creator>
  <cp:lastModifiedBy>NIMU</cp:lastModifiedBy>
  <cp:lastPrinted>2017-06-14T16:30:55Z</cp:lastPrinted>
  <dcterms:created xsi:type="dcterms:W3CDTF">2017-06-13T19:20:19Z</dcterms:created>
  <dcterms:modified xsi:type="dcterms:W3CDTF">2020-01-21T06:44:54Z</dcterms:modified>
</cp:coreProperties>
</file>